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1200" windowWidth="19200" windowHeight="10395" tabRatio="947" activeTab="9"/>
  </bookViews>
  <sheets>
    <sheet name="დანართი 1" sheetId="31" r:id="rId1"/>
    <sheet name="დანართი  2" sheetId="10" r:id="rId2"/>
    <sheet name="დანართი 3" sheetId="11" r:id="rId3"/>
    <sheet name="დანართი 4" sheetId="12" r:id="rId4"/>
    <sheet name="დანართი 5" sheetId="6" r:id="rId5"/>
    <sheet name="დანართი 6" sheetId="13" r:id="rId6"/>
    <sheet name="დანართი 7" sheetId="22" r:id="rId7"/>
    <sheet name="დანართი 8" sheetId="9" r:id="rId8"/>
    <sheet name="დანართი 9" sheetId="25" r:id="rId9"/>
    <sheet name="დანართი 10" sheetId="26" r:id="rId10"/>
  </sheets>
  <definedNames>
    <definedName name="_xlnm._FilterDatabase" localSheetId="1" hidden="1">'დანართი  2'!$C$10:$P$85</definedName>
    <definedName name="_xlnm._FilterDatabase" localSheetId="4" hidden="1">'დანართი 5'!$B$9:$AE$51</definedName>
    <definedName name="_xlnm.Print_Area" localSheetId="9">'დანართი 10'!$A$2:$O$39</definedName>
    <definedName name="_xlnm.Print_Area" localSheetId="2">'დანართი 3'!$B$3:$L$86</definedName>
    <definedName name="_xlnm.Print_Area" localSheetId="3">'დანართი 4'!$B$2:$M$85</definedName>
    <definedName name="_xlnm.Print_Area" localSheetId="5">'დანართი 6'!$B$2:$F$27</definedName>
    <definedName name="_xlnm.Print_Area" localSheetId="6">'დანართი 7'!$B$2:$L$31</definedName>
    <definedName name="_xlnm.Print_Area" localSheetId="7">'დანართი 8'!$B$2:$O$24</definedName>
    <definedName name="_xlnm.Print_Area" localSheetId="8">'დანართი 9'!$A$2:$O$38</definedName>
    <definedName name="_xlnm.Print_Titles" localSheetId="1">'დანართი  2'!$9:$10</definedName>
    <definedName name="_xlnm.Print_Titles" localSheetId="0">'დანართი 1'!$8:$8</definedName>
    <definedName name="_xlnm.Print_Titles" localSheetId="4">'დანართი 5'!$8:$9</definedName>
    <definedName name="_xlnm.Print_Titles" localSheetId="8">'დანართი 9'!$4:$4</definedName>
  </definedNames>
  <calcPr calcId="145621"/>
</workbook>
</file>

<file path=xl/calcChain.xml><?xml version="1.0" encoding="utf-8"?>
<calcChain xmlns="http://schemas.openxmlformats.org/spreadsheetml/2006/main">
  <c r="R21" i="10" l="1"/>
  <c r="AA19" i="6" l="1"/>
  <c r="D12" i="26" l="1"/>
  <c r="H17" i="9"/>
  <c r="L59" i="10" l="1"/>
  <c r="P14" i="25"/>
  <c r="K6" i="25"/>
  <c r="L6" i="25"/>
  <c r="M6" i="25"/>
  <c r="G34" i="25"/>
  <c r="G6" i="25" s="1"/>
  <c r="L19" i="9"/>
  <c r="H22" i="9"/>
  <c r="H21" i="9"/>
  <c r="H20" i="9"/>
  <c r="H19" i="9"/>
  <c r="K17" i="9" l="1"/>
  <c r="U32" i="6" l="1"/>
  <c r="Q32" i="6"/>
  <c r="O64" i="10"/>
  <c r="O6" i="26"/>
  <c r="D29" i="26" l="1"/>
  <c r="D71" i="31" l="1"/>
  <c r="D39" i="26" l="1"/>
  <c r="D38" i="26"/>
  <c r="P37" i="26"/>
  <c r="O37" i="26"/>
  <c r="N37" i="26"/>
  <c r="M37" i="26"/>
  <c r="L37" i="26"/>
  <c r="K37" i="26"/>
  <c r="D36" i="26"/>
  <c r="D35" i="26"/>
  <c r="D34" i="26"/>
  <c r="D33" i="26"/>
  <c r="D32" i="26"/>
  <c r="P31" i="26"/>
  <c r="O31" i="26"/>
  <c r="N31" i="26"/>
  <c r="M31" i="26"/>
  <c r="L31" i="26"/>
  <c r="K31" i="26"/>
  <c r="D30" i="26"/>
  <c r="P28" i="26"/>
  <c r="O28" i="26"/>
  <c r="N28" i="26"/>
  <c r="M28" i="26"/>
  <c r="L28" i="26"/>
  <c r="K28" i="26"/>
  <c r="D27" i="26"/>
  <c r="D26" i="26"/>
  <c r="D25" i="26"/>
  <c r="D24" i="26"/>
  <c r="D23" i="26"/>
  <c r="D22" i="26"/>
  <c r="P21" i="26"/>
  <c r="O21" i="26"/>
  <c r="N21" i="26"/>
  <c r="M21" i="26"/>
  <c r="L21" i="26"/>
  <c r="K21" i="26"/>
  <c r="D20" i="26"/>
  <c r="D19" i="26"/>
  <c r="D18" i="26"/>
  <c r="D17" i="26"/>
  <c r="D16" i="26"/>
  <c r="D15" i="26"/>
  <c r="D14" i="26"/>
  <c r="D13" i="26"/>
  <c r="D11" i="26"/>
  <c r="D10" i="26"/>
  <c r="P9" i="26"/>
  <c r="O9" i="26"/>
  <c r="N9" i="26"/>
  <c r="M9" i="26"/>
  <c r="L9" i="26"/>
  <c r="K9" i="26"/>
  <c r="D8" i="26"/>
  <c r="D6" i="26"/>
  <c r="D37" i="25"/>
  <c r="D36" i="25"/>
  <c r="D35" i="25"/>
  <c r="P34" i="25"/>
  <c r="P6" i="25" s="1"/>
  <c r="O34" i="25"/>
  <c r="N34" i="25"/>
  <c r="N6" i="25" s="1"/>
  <c r="H34" i="25"/>
  <c r="H6" i="25" s="1"/>
  <c r="F34" i="25"/>
  <c r="E34" i="25"/>
  <c r="D33" i="25"/>
  <c r="D32" i="25"/>
  <c r="D31" i="25"/>
  <c r="D30" i="25"/>
  <c r="D29" i="25"/>
  <c r="D28" i="25"/>
  <c r="D27" i="25"/>
  <c r="D26" i="25"/>
  <c r="D25" i="25"/>
  <c r="D24" i="25"/>
  <c r="D23" i="25"/>
  <c r="D22" i="25"/>
  <c r="D21" i="25"/>
  <c r="D20" i="25"/>
  <c r="D19" i="25"/>
  <c r="D18" i="25"/>
  <c r="D17" i="25"/>
  <c r="D16" i="25"/>
  <c r="D15" i="25"/>
  <c r="O14" i="25"/>
  <c r="D13" i="25"/>
  <c r="D12" i="25"/>
  <c r="D11" i="25"/>
  <c r="D10" i="25"/>
  <c r="D9" i="25"/>
  <c r="D8" i="25"/>
  <c r="D7" i="25"/>
  <c r="L80" i="11"/>
  <c r="K80" i="11"/>
  <c r="J80" i="11"/>
  <c r="I80" i="11"/>
  <c r="H80" i="11"/>
  <c r="G80" i="11"/>
  <c r="F80" i="11"/>
  <c r="E80" i="11"/>
  <c r="L77" i="11"/>
  <c r="K77" i="11"/>
  <c r="J77" i="11"/>
  <c r="I77" i="11"/>
  <c r="H77" i="11"/>
  <c r="G77" i="11"/>
  <c r="F77" i="11"/>
  <c r="E77" i="11"/>
  <c r="L71" i="11"/>
  <c r="L69" i="11" s="1"/>
  <c r="K71" i="11"/>
  <c r="K69" i="11" s="1"/>
  <c r="K47" i="11" s="1"/>
  <c r="J71" i="11"/>
  <c r="J69" i="11" s="1"/>
  <c r="I71" i="11"/>
  <c r="I69" i="11" s="1"/>
  <c r="H71" i="11"/>
  <c r="G71" i="11"/>
  <c r="G69" i="11" s="1"/>
  <c r="F71" i="11"/>
  <c r="F69" i="11" s="1"/>
  <c r="E71" i="11"/>
  <c r="E69" i="11" s="1"/>
  <c r="H69" i="11"/>
  <c r="L66" i="11"/>
  <c r="K66" i="11"/>
  <c r="J66" i="11"/>
  <c r="I66" i="11"/>
  <c r="H66" i="11"/>
  <c r="G66" i="11"/>
  <c r="F66" i="11"/>
  <c r="E66" i="11"/>
  <c r="L64" i="11"/>
  <c r="K64" i="11"/>
  <c r="J64" i="11"/>
  <c r="I64" i="11"/>
  <c r="H64" i="11"/>
  <c r="G64" i="11"/>
  <c r="F64" i="11"/>
  <c r="E64" i="11"/>
  <c r="L61" i="11"/>
  <c r="K61" i="11"/>
  <c r="J61" i="11"/>
  <c r="I61" i="11"/>
  <c r="H61" i="11"/>
  <c r="G61" i="11"/>
  <c r="F61" i="11"/>
  <c r="E61" i="11"/>
  <c r="L49" i="11"/>
  <c r="K49" i="11"/>
  <c r="J49" i="11"/>
  <c r="I49" i="11"/>
  <c r="H49" i="11"/>
  <c r="G49" i="11"/>
  <c r="F49" i="11"/>
  <c r="E49" i="11"/>
  <c r="L48" i="11"/>
  <c r="K48" i="11"/>
  <c r="J48" i="11"/>
  <c r="I48" i="11"/>
  <c r="H48" i="11"/>
  <c r="G48" i="11"/>
  <c r="F48" i="11"/>
  <c r="E48" i="11"/>
  <c r="H47" i="11"/>
  <c r="L43" i="11"/>
  <c r="K43" i="11"/>
  <c r="J43" i="11"/>
  <c r="I43" i="11"/>
  <c r="I40" i="11" s="1"/>
  <c r="H43" i="11"/>
  <c r="H40" i="11" s="1"/>
  <c r="G43" i="11"/>
  <c r="G40" i="11" s="1"/>
  <c r="F43" i="11"/>
  <c r="F40" i="11" s="1"/>
  <c r="E43" i="11"/>
  <c r="E40" i="11" s="1"/>
  <c r="L40" i="11"/>
  <c r="K40" i="11"/>
  <c r="J40" i="11"/>
  <c r="L34" i="11"/>
  <c r="K34" i="11"/>
  <c r="J34" i="11"/>
  <c r="I34" i="11"/>
  <c r="H34" i="11"/>
  <c r="G34" i="11"/>
  <c r="F34" i="11"/>
  <c r="E34" i="11"/>
  <c r="L33" i="11"/>
  <c r="K33" i="11"/>
  <c r="J33" i="11"/>
  <c r="I33" i="11"/>
  <c r="H33" i="11"/>
  <c r="H32" i="11" s="1"/>
  <c r="G33" i="11"/>
  <c r="G32" i="11" s="1"/>
  <c r="F33" i="11"/>
  <c r="F32" i="11" s="1"/>
  <c r="E33" i="11"/>
  <c r="E32" i="11" s="1"/>
  <c r="L32" i="11"/>
  <c r="K32" i="11"/>
  <c r="J32" i="11"/>
  <c r="I32" i="11"/>
  <c r="L29" i="11"/>
  <c r="K29" i="11"/>
  <c r="J29" i="11"/>
  <c r="I29" i="11"/>
  <c r="I27" i="11" s="1"/>
  <c r="H29" i="11"/>
  <c r="H27" i="11" s="1"/>
  <c r="G29" i="11"/>
  <c r="G27" i="11" s="1"/>
  <c r="F29" i="11"/>
  <c r="E29" i="11"/>
  <c r="E27" i="11" s="1"/>
  <c r="L28" i="11"/>
  <c r="L27" i="11" s="1"/>
  <c r="K27" i="11"/>
  <c r="J27" i="11"/>
  <c r="F27" i="11"/>
  <c r="L26" i="11"/>
  <c r="K26" i="11"/>
  <c r="K24" i="11" s="1"/>
  <c r="L25" i="11"/>
  <c r="J24" i="11"/>
  <c r="I24" i="11"/>
  <c r="H24" i="11"/>
  <c r="G24" i="11"/>
  <c r="F24" i="11"/>
  <c r="E24" i="11"/>
  <c r="K17" i="11"/>
  <c r="K12" i="11" s="1"/>
  <c r="L12" i="11"/>
  <c r="J12" i="11"/>
  <c r="I12" i="11"/>
  <c r="H12" i="11"/>
  <c r="G12" i="11"/>
  <c r="F12" i="11"/>
  <c r="E12" i="11"/>
  <c r="P81" i="10"/>
  <c r="O81" i="10"/>
  <c r="N81" i="10"/>
  <c r="M81" i="10"/>
  <c r="L81" i="10"/>
  <c r="K81" i="10"/>
  <c r="J81" i="10"/>
  <c r="I81" i="10"/>
  <c r="H81" i="10"/>
  <c r="G81" i="10"/>
  <c r="P76" i="10"/>
  <c r="O76" i="10"/>
  <c r="N76" i="10"/>
  <c r="M76" i="10"/>
  <c r="L76" i="10"/>
  <c r="K76" i="10"/>
  <c r="J76" i="10"/>
  <c r="I76" i="10"/>
  <c r="H76" i="10"/>
  <c r="G76" i="10"/>
  <c r="P72" i="10"/>
  <c r="O72" i="10"/>
  <c r="N72" i="10"/>
  <c r="M72" i="10"/>
  <c r="L72" i="10"/>
  <c r="K72" i="10"/>
  <c r="I72" i="10"/>
  <c r="H72" i="10"/>
  <c r="G72" i="10"/>
  <c r="P69" i="10"/>
  <c r="O69" i="10"/>
  <c r="N69" i="10"/>
  <c r="M69" i="10"/>
  <c r="L69" i="10"/>
  <c r="K69" i="10"/>
  <c r="J69" i="10"/>
  <c r="I69" i="10"/>
  <c r="H69" i="10"/>
  <c r="G69" i="10"/>
  <c r="P66" i="10"/>
  <c r="O66" i="10"/>
  <c r="N66" i="10"/>
  <c r="M66" i="10"/>
  <c r="L66" i="10"/>
  <c r="K66" i="10"/>
  <c r="J66" i="10"/>
  <c r="I66" i="10"/>
  <c r="H66" i="10"/>
  <c r="G66" i="10"/>
  <c r="P62" i="10"/>
  <c r="O62" i="10"/>
  <c r="N62" i="10"/>
  <c r="M62" i="10"/>
  <c r="L62" i="10"/>
  <c r="K62" i="10"/>
  <c r="J62" i="10"/>
  <c r="I62" i="10"/>
  <c r="H62" i="10"/>
  <c r="G62" i="10"/>
  <c r="P59" i="10"/>
  <c r="O59" i="10"/>
  <c r="N59" i="10"/>
  <c r="M59" i="10"/>
  <c r="K59" i="10"/>
  <c r="J59" i="10"/>
  <c r="I59" i="10"/>
  <c r="H59" i="10"/>
  <c r="G59" i="10"/>
  <c r="P56" i="10"/>
  <c r="O56" i="10"/>
  <c r="N56" i="10"/>
  <c r="M56" i="10"/>
  <c r="L56" i="10"/>
  <c r="K56" i="10"/>
  <c r="J56" i="10"/>
  <c r="I56" i="10"/>
  <c r="H56" i="10"/>
  <c r="G56" i="10"/>
  <c r="P47" i="10"/>
  <c r="P46" i="10" s="1"/>
  <c r="O47" i="10"/>
  <c r="O46" i="10" s="1"/>
  <c r="N47" i="10"/>
  <c r="N46" i="10" s="1"/>
  <c r="M47" i="10"/>
  <c r="M46" i="10" s="1"/>
  <c r="L47" i="10"/>
  <c r="L46" i="10" s="1"/>
  <c r="K47" i="10"/>
  <c r="K46" i="10" s="1"/>
  <c r="J47" i="10"/>
  <c r="J46" i="10" s="1"/>
  <c r="J20" i="10" s="1"/>
  <c r="I47" i="10"/>
  <c r="I46" i="10" s="1"/>
  <c r="H47" i="10"/>
  <c r="H46" i="10" s="1"/>
  <c r="H20" i="10" s="1"/>
  <c r="G47" i="10"/>
  <c r="G46" i="10" s="1"/>
  <c r="P34" i="10"/>
  <c r="O34" i="10"/>
  <c r="N34" i="10"/>
  <c r="M34" i="10"/>
  <c r="L34" i="10"/>
  <c r="K34" i="10"/>
  <c r="P31" i="10"/>
  <c r="O31" i="10"/>
  <c r="N31" i="10"/>
  <c r="M31" i="10"/>
  <c r="L31" i="10"/>
  <c r="K31" i="10"/>
  <c r="J31" i="10"/>
  <c r="I31" i="10"/>
  <c r="H31" i="10"/>
  <c r="G31" i="10"/>
  <c r="P23" i="10"/>
  <c r="P22" i="10" s="1"/>
  <c r="O23" i="10"/>
  <c r="O22" i="10" s="1"/>
  <c r="N23" i="10"/>
  <c r="M23" i="10"/>
  <c r="M22" i="10" s="1"/>
  <c r="L23" i="10"/>
  <c r="L22" i="10" s="1"/>
  <c r="K23" i="10"/>
  <c r="K22" i="10" s="1"/>
  <c r="J23" i="10"/>
  <c r="J22" i="10" s="1"/>
  <c r="I23" i="10"/>
  <c r="I22" i="10" s="1"/>
  <c r="H23" i="10"/>
  <c r="H22" i="10" s="1"/>
  <c r="G23" i="10"/>
  <c r="G22" i="10" s="1"/>
  <c r="P14" i="10"/>
  <c r="P11" i="10" s="1"/>
  <c r="O14" i="10"/>
  <c r="N14" i="10"/>
  <c r="N11" i="10" s="1"/>
  <c r="M14" i="10"/>
  <c r="M11" i="10" s="1"/>
  <c r="J14" i="10"/>
  <c r="J11" i="10" s="1"/>
  <c r="I14" i="10"/>
  <c r="I11" i="10" s="1"/>
  <c r="H14" i="10"/>
  <c r="H11" i="10" s="1"/>
  <c r="G14" i="10"/>
  <c r="G11" i="10" s="1"/>
  <c r="K7" i="26" l="1"/>
  <c r="K5" i="26" s="1"/>
  <c r="O7" i="26"/>
  <c r="F47" i="11"/>
  <c r="J47" i="11"/>
  <c r="E47" i="11"/>
  <c r="G55" i="10"/>
  <c r="K55" i="10"/>
  <c r="N55" i="10"/>
  <c r="L55" i="10"/>
  <c r="G47" i="11"/>
  <c r="I47" i="11"/>
  <c r="L47" i="11"/>
  <c r="G11" i="11"/>
  <c r="F11" i="11"/>
  <c r="J11" i="11"/>
  <c r="J10" i="11" s="1"/>
  <c r="L24" i="11"/>
  <c r="D21" i="26"/>
  <c r="L7" i="26"/>
  <c r="L5" i="26" s="1"/>
  <c r="P7" i="26"/>
  <c r="P5" i="26" s="1"/>
  <c r="D14" i="25"/>
  <c r="O6" i="25"/>
  <c r="I55" i="10"/>
  <c r="H11" i="11"/>
  <c r="L11" i="11"/>
  <c r="D34" i="25"/>
  <c r="D6" i="25"/>
  <c r="D9" i="26"/>
  <c r="D28" i="26"/>
  <c r="N7" i="26"/>
  <c r="N5" i="26" s="1"/>
  <c r="O5" i="26"/>
  <c r="D37" i="26"/>
  <c r="O11" i="10"/>
  <c r="N65" i="10"/>
  <c r="O55" i="10"/>
  <c r="M7" i="26"/>
  <c r="M5" i="26" s="1"/>
  <c r="K11" i="11"/>
  <c r="K10" i="11" s="1"/>
  <c r="O21" i="10"/>
  <c r="L21" i="10"/>
  <c r="P21" i="10"/>
  <c r="K21" i="10"/>
  <c r="G75" i="10"/>
  <c r="K75" i="10"/>
  <c r="O75" i="10"/>
  <c r="M75" i="10"/>
  <c r="I65" i="10"/>
  <c r="M65" i="10"/>
  <c r="L65" i="10"/>
  <c r="P65" i="10"/>
  <c r="G65" i="10"/>
  <c r="K65" i="10"/>
  <c r="O65" i="10"/>
  <c r="L75" i="10"/>
  <c r="P75" i="10"/>
  <c r="N22" i="10"/>
  <c r="M21" i="10"/>
  <c r="M55" i="10"/>
  <c r="I75" i="10"/>
  <c r="P55" i="10"/>
  <c r="D31" i="26"/>
  <c r="E11" i="11"/>
  <c r="E10" i="11" s="1"/>
  <c r="I11" i="11"/>
  <c r="I10" i="11" s="1"/>
  <c r="N75" i="10"/>
  <c r="L10" i="11" l="1"/>
  <c r="D5" i="26"/>
  <c r="D7" i="26"/>
  <c r="L20" i="10"/>
  <c r="O20" i="10"/>
  <c r="K20" i="10"/>
  <c r="G20" i="10"/>
  <c r="M20" i="10"/>
  <c r="I20" i="10"/>
  <c r="N21" i="10"/>
  <c r="P20" i="10"/>
  <c r="N20" i="10" l="1"/>
  <c r="U33" i="6" l="1"/>
  <c r="G33" i="6"/>
  <c r="G19" i="6" l="1"/>
  <c r="AD13" i="6"/>
  <c r="G34" i="6"/>
  <c r="I34" i="6"/>
  <c r="J34" i="6"/>
  <c r="O34" i="6"/>
  <c r="Q34" i="6"/>
  <c r="R34" i="6"/>
  <c r="S34" i="6"/>
  <c r="T34" i="6"/>
  <c r="U34" i="6"/>
  <c r="W34" i="6"/>
  <c r="Y34" i="6"/>
  <c r="Z34" i="6"/>
  <c r="AA34" i="6"/>
  <c r="I31" i="6"/>
  <c r="J31" i="6"/>
  <c r="O31" i="6"/>
  <c r="Q31" i="6"/>
  <c r="R31" i="6"/>
  <c r="S31" i="6"/>
  <c r="T31" i="6"/>
  <c r="U31" i="6"/>
  <c r="Y31" i="6"/>
  <c r="AA31" i="6"/>
  <c r="I21" i="6"/>
  <c r="J21" i="6"/>
  <c r="O21" i="6"/>
  <c r="Q21" i="6"/>
  <c r="R21" i="6"/>
  <c r="S21" i="6"/>
  <c r="T21" i="6"/>
  <c r="U21" i="6"/>
  <c r="AA21" i="6"/>
  <c r="E21" i="6"/>
  <c r="E31" i="6"/>
  <c r="E34" i="6"/>
  <c r="E12" i="6"/>
  <c r="E10" i="6" s="1"/>
  <c r="D147" i="31"/>
  <c r="D69" i="31"/>
  <c r="D60" i="31"/>
  <c r="D80" i="31"/>
  <c r="E20" i="6" l="1"/>
  <c r="T20" i="6"/>
  <c r="L20" i="6"/>
  <c r="R20" i="6"/>
  <c r="J20" i="6"/>
  <c r="AA20" i="6"/>
  <c r="S20" i="6"/>
  <c r="K20" i="6"/>
  <c r="U20" i="6"/>
  <c r="Q20" i="6"/>
  <c r="M20" i="6"/>
  <c r="I20" i="6"/>
  <c r="E147" i="31"/>
  <c r="E96" i="31"/>
  <c r="D96" i="31"/>
  <c r="E60" i="31"/>
  <c r="E97" i="31" l="1"/>
  <c r="D97" i="31"/>
  <c r="Z31" i="6" l="1"/>
  <c r="G31" i="6"/>
  <c r="G21" i="6"/>
  <c r="AD19" i="6"/>
  <c r="G20" i="6" l="1"/>
  <c r="L18" i="22" l="1"/>
  <c r="K18" i="22"/>
  <c r="J18" i="22"/>
  <c r="L17" i="22"/>
  <c r="K17" i="22"/>
  <c r="J17" i="22"/>
  <c r="F19" i="13"/>
  <c r="E19" i="13"/>
  <c r="F10" i="13"/>
  <c r="E10" i="13"/>
  <c r="AD51" i="6"/>
  <c r="AD50" i="6"/>
  <c r="AD49" i="6"/>
  <c r="AA48" i="6"/>
  <c r="AA45" i="6" s="1"/>
  <c r="U48" i="6"/>
  <c r="U45" i="6" s="1"/>
  <c r="T48" i="6"/>
  <c r="T45" i="6" s="1"/>
  <c r="S48" i="6"/>
  <c r="S45" i="6" s="1"/>
  <c r="R48" i="6"/>
  <c r="R45" i="6" s="1"/>
  <c r="Q48" i="6"/>
  <c r="Q45" i="6" s="1"/>
  <c r="P48" i="6"/>
  <c r="O48" i="6"/>
  <c r="M45" i="6"/>
  <c r="L45" i="6"/>
  <c r="K45" i="6"/>
  <c r="J48" i="6"/>
  <c r="J45" i="6" s="1"/>
  <c r="I48" i="6"/>
  <c r="I45" i="6" s="1"/>
  <c r="H45" i="6"/>
  <c r="G48" i="6"/>
  <c r="G45" i="6" s="1"/>
  <c r="F45" i="6"/>
  <c r="AD47" i="6"/>
  <c r="AD46" i="6"/>
  <c r="AD44" i="6"/>
  <c r="AD43" i="6"/>
  <c r="AD42" i="6"/>
  <c r="AA41" i="6"/>
  <c r="Z41" i="6"/>
  <c r="U41" i="6"/>
  <c r="T41" i="6"/>
  <c r="S41" i="6"/>
  <c r="R41" i="6"/>
  <c r="Q41" i="6"/>
  <c r="M41" i="6"/>
  <c r="L41" i="6"/>
  <c r="K41" i="6"/>
  <c r="J41" i="6"/>
  <c r="I41" i="6"/>
  <c r="H41" i="6"/>
  <c r="G41" i="6"/>
  <c r="F41" i="6"/>
  <c r="AD40" i="6"/>
  <c r="AD39" i="6"/>
  <c r="AD38" i="6"/>
  <c r="AD36" i="6"/>
  <c r="AD35" i="6"/>
  <c r="AD33" i="6"/>
  <c r="AD32" i="6"/>
  <c r="AD29" i="6"/>
  <c r="AD28" i="6"/>
  <c r="AD27" i="6"/>
  <c r="AD26" i="6"/>
  <c r="AD25" i="6"/>
  <c r="AD24" i="6"/>
  <c r="AD23" i="6"/>
  <c r="AD22" i="6"/>
  <c r="AD18" i="6"/>
  <c r="AD17" i="6"/>
  <c r="AD16" i="6"/>
  <c r="AD15" i="6"/>
  <c r="AD14" i="6"/>
  <c r="AA12" i="6"/>
  <c r="AA10" i="6" s="1"/>
  <c r="U12" i="6"/>
  <c r="U10" i="6" s="1"/>
  <c r="T12" i="6"/>
  <c r="T10" i="6" s="1"/>
  <c r="S12" i="6"/>
  <c r="S10" i="6" s="1"/>
  <c r="R12" i="6"/>
  <c r="R10" i="6" s="1"/>
  <c r="Q12" i="6"/>
  <c r="Q10" i="6" s="1"/>
  <c r="M10" i="6"/>
  <c r="L10" i="6"/>
  <c r="K10" i="6"/>
  <c r="J12" i="6"/>
  <c r="J10" i="6" s="1"/>
  <c r="I12" i="6"/>
  <c r="I10" i="6" s="1"/>
  <c r="G12" i="6"/>
  <c r="G10" i="6" s="1"/>
  <c r="AD11" i="6"/>
  <c r="M76" i="12"/>
  <c r="L76" i="12"/>
  <c r="I76" i="12"/>
  <c r="G76" i="12"/>
  <c r="M68" i="12"/>
  <c r="L68" i="12"/>
  <c r="L67" i="12" s="1"/>
  <c r="I68" i="12"/>
  <c r="G68" i="12"/>
  <c r="G67" i="12" s="1"/>
  <c r="M58" i="12"/>
  <c r="L58" i="12"/>
  <c r="I58" i="12"/>
  <c r="G58" i="12"/>
  <c r="M50" i="12"/>
  <c r="M49" i="12" s="1"/>
  <c r="L50" i="12"/>
  <c r="L49" i="12" s="1"/>
  <c r="I50" i="12"/>
  <c r="G50" i="12"/>
  <c r="G49" i="12" s="1"/>
  <c r="I49" i="12"/>
  <c r="M38" i="12"/>
  <c r="L38" i="12"/>
  <c r="J38" i="12"/>
  <c r="I38" i="12"/>
  <c r="H38" i="12"/>
  <c r="G38" i="12"/>
  <c r="F38" i="12"/>
  <c r="M30" i="12"/>
  <c r="L30" i="12"/>
  <c r="J30" i="12"/>
  <c r="I30" i="12"/>
  <c r="H30" i="12"/>
  <c r="G30" i="12"/>
  <c r="F30" i="12"/>
  <c r="M20" i="12"/>
  <c r="L20" i="12"/>
  <c r="J20" i="12"/>
  <c r="I20" i="12"/>
  <c r="H20" i="12"/>
  <c r="G20" i="12"/>
  <c r="F20" i="12"/>
  <c r="M12" i="12"/>
  <c r="L12" i="12"/>
  <c r="J12" i="12"/>
  <c r="I12" i="12"/>
  <c r="H12" i="12"/>
  <c r="G12" i="12"/>
  <c r="F12" i="12"/>
  <c r="I11" i="12"/>
  <c r="I29" i="12" l="1"/>
  <c r="H29" i="12"/>
  <c r="AD34" i="6"/>
  <c r="M29" i="12"/>
  <c r="AD31" i="6"/>
  <c r="AD41" i="6"/>
  <c r="M67" i="12"/>
  <c r="F11" i="12"/>
  <c r="J11" i="12"/>
  <c r="F29" i="12"/>
  <c r="J29" i="12"/>
  <c r="H11" i="12"/>
  <c r="M11" i="12"/>
  <c r="G11" i="12"/>
  <c r="L11" i="12"/>
  <c r="G29" i="12"/>
  <c r="L29" i="12"/>
  <c r="I67" i="12"/>
  <c r="AD48" i="6"/>
  <c r="AD45" i="6" s="1"/>
  <c r="AD12" i="6"/>
  <c r="AD10" i="6" s="1"/>
  <c r="AD30" i="6"/>
  <c r="AD21" i="6" s="1"/>
  <c r="AD20" i="6" l="1"/>
</calcChain>
</file>

<file path=xl/sharedStrings.xml><?xml version="1.0" encoding="utf-8"?>
<sst xmlns="http://schemas.openxmlformats.org/spreadsheetml/2006/main" count="1461" uniqueCount="927">
  <si>
    <t>20---წლის ---------- თვის</t>
  </si>
  <si>
    <t>სტრიქონის კოდი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</si>
  <si>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</si>
  <si>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</si>
  <si>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</si>
  <si>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</si>
  <si>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</si>
  <si>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</si>
  <si>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</si>
  <si>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</si>
  <si>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</si>
  <si>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100</t>
  </si>
  <si>
    <t>160</t>
  </si>
  <si>
    <t>170</t>
  </si>
  <si>
    <t>180</t>
  </si>
  <si>
    <t>110</t>
  </si>
  <si>
    <t>120</t>
  </si>
  <si>
    <t>130</t>
  </si>
  <si>
    <t>140</t>
  </si>
  <si>
    <t>150</t>
  </si>
  <si>
    <t>190</t>
  </si>
  <si>
    <t>200</t>
  </si>
  <si>
    <t>კოდი</t>
  </si>
  <si>
    <t>210</t>
  </si>
  <si>
    <t>220</t>
  </si>
  <si>
    <t>230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</si>
  <si>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</si>
  <si>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</si>
  <si>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</si>
  <si>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</si>
  <si>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</si>
  <si>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</si>
  <si>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</si>
  <si>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</si>
  <si>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</si>
  <si>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</si>
  <si>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</si>
  <si>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</si>
  <si>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</si>
  <si>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</si>
  <si>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</si>
  <si>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390</t>
  </si>
  <si>
    <t>410</t>
  </si>
  <si>
    <t>არასაოპერაციო ხარჯები</t>
  </si>
  <si>
    <t>420</t>
  </si>
  <si>
    <t>430</t>
  </si>
  <si>
    <t>440</t>
  </si>
  <si>
    <t>450</t>
  </si>
  <si>
    <t>460</t>
  </si>
  <si>
    <t>ბ.ა</t>
  </si>
  <si>
    <t>400</t>
  </si>
  <si>
    <t>470</t>
  </si>
  <si>
    <t>480</t>
  </si>
  <si>
    <t>490</t>
  </si>
  <si>
    <t>დასახელება</t>
  </si>
  <si>
    <t>500</t>
  </si>
  <si>
    <t>510</t>
  </si>
  <si>
    <t xml:space="preserve">         </t>
  </si>
  <si>
    <t>ფინანსური ვალდებულებები</t>
  </si>
  <si>
    <t>აქტივები</t>
  </si>
  <si>
    <t>ანგარიშის ნომერი</t>
  </si>
  <si>
    <t xml:space="preserve">   I.ფინანსური აქტივები და მოთხოვნები</t>
  </si>
  <si>
    <t>1110</t>
  </si>
  <si>
    <t>1120</t>
  </si>
  <si>
    <t>1220</t>
  </si>
  <si>
    <t>1230</t>
  </si>
  <si>
    <t>სხვა ანგარიშები ბანკში</t>
  </si>
  <si>
    <t>1240</t>
  </si>
  <si>
    <t>1250</t>
  </si>
  <si>
    <t>1260</t>
  </si>
  <si>
    <t>1270</t>
  </si>
  <si>
    <t>1280</t>
  </si>
  <si>
    <t>ფასიანი ქაღალდები, გარდა აქციებისა</t>
  </si>
  <si>
    <t>აქციები და სხვა კაპიტალი</t>
  </si>
  <si>
    <t>წარმოებული ფინანსური ინსტრუმენტები</t>
  </si>
  <si>
    <t>სხვა დანარჩენი მოკლევადიანი ფინანსური აქტივები</t>
  </si>
  <si>
    <t>მოთხოვნები ბარტერით</t>
  </si>
  <si>
    <t>მოთხოვნები სადაზღვევო კომპანიების მიმართ</t>
  </si>
  <si>
    <t>მოთხოვნები არაფინანსური აქტივების დანაკლისებით</t>
  </si>
  <si>
    <t>სხვა დანარჩენი მოკლევადიანი მოთხოვნები</t>
  </si>
  <si>
    <t xml:space="preserve">სხვა გრძელვადიანი ფინანსური აქტივები  </t>
  </si>
  <si>
    <t xml:space="preserve">სხვა გრძელვადიანი მოთხოვნები </t>
  </si>
  <si>
    <t xml:space="preserve">   II. არაფინანსური აქტივები</t>
  </si>
  <si>
    <t>სტრატეგიული მარაგები</t>
  </si>
  <si>
    <t>1610</t>
  </si>
  <si>
    <t>დაუმთავრებელი ძირითადი აქტივი</t>
  </si>
  <si>
    <t>ფასეულობები</t>
  </si>
  <si>
    <t>არაწარმოებული აქტივები</t>
  </si>
  <si>
    <t>ნაშთი წლის დასაწყისისათვის</t>
  </si>
  <si>
    <t>3210</t>
  </si>
  <si>
    <t>3220</t>
  </si>
  <si>
    <t>ვალდებულებები ბარტერით</t>
  </si>
  <si>
    <t>3230</t>
  </si>
  <si>
    <t>520</t>
  </si>
  <si>
    <t>3241</t>
  </si>
  <si>
    <t>530</t>
  </si>
  <si>
    <t>3242</t>
  </si>
  <si>
    <t>540</t>
  </si>
  <si>
    <t>3243</t>
  </si>
  <si>
    <t>550</t>
  </si>
  <si>
    <t>3244</t>
  </si>
  <si>
    <t>560</t>
  </si>
  <si>
    <t>3245</t>
  </si>
  <si>
    <t>570</t>
  </si>
  <si>
    <t>580</t>
  </si>
  <si>
    <t>3251</t>
  </si>
  <si>
    <t>590</t>
  </si>
  <si>
    <t>3252</t>
  </si>
  <si>
    <t>600</t>
  </si>
  <si>
    <t>3253</t>
  </si>
  <si>
    <t>610</t>
  </si>
  <si>
    <t>3254</t>
  </si>
  <si>
    <t>620</t>
  </si>
  <si>
    <t>3255</t>
  </si>
  <si>
    <t>630</t>
  </si>
  <si>
    <t>3256</t>
  </si>
  <si>
    <t>640</t>
  </si>
  <si>
    <t>3257</t>
  </si>
  <si>
    <t>650</t>
  </si>
  <si>
    <t>3258</t>
  </si>
  <si>
    <t>660</t>
  </si>
  <si>
    <t>3259</t>
  </si>
  <si>
    <t>670</t>
  </si>
  <si>
    <t>ვალდებულებები დეპონენტების მიმართ</t>
  </si>
  <si>
    <t>3260</t>
  </si>
  <si>
    <t>680</t>
  </si>
  <si>
    <t>690</t>
  </si>
  <si>
    <t>740</t>
  </si>
  <si>
    <t>750</t>
  </si>
  <si>
    <t>გაუნაწილებელი მოგება</t>
  </si>
  <si>
    <t>760</t>
  </si>
  <si>
    <t>საოპერაციო იჯარით აღებული ძირითადი აქტივები და მათთან  დაკავშირებული დანახარჯები</t>
  </si>
  <si>
    <t>01</t>
  </si>
  <si>
    <t>პასუხსაგებ შენახვაზე მიღებული მატერიალური ფასეულობები</t>
  </si>
  <si>
    <t>02</t>
  </si>
  <si>
    <t>გადახდისუუნარო დებიტორების ჩამოწერილი დავალიანება</t>
  </si>
  <si>
    <t>03</t>
  </si>
  <si>
    <t xml:space="preserve">ხარჯებში ჩამოწერილი მარაგები ექსპლუატაციაში </t>
  </si>
  <si>
    <t>04</t>
  </si>
  <si>
    <t>პირობითი მოთხოვნები</t>
  </si>
  <si>
    <t>05</t>
  </si>
  <si>
    <t>პირობითი ვალდებულებები</t>
  </si>
  <si>
    <t>06</t>
  </si>
  <si>
    <t>საკუთარი სახსრებით კაპიტალის შექმნა</t>
  </si>
  <si>
    <t>07</t>
  </si>
  <si>
    <t>ამორტიზებული ძირითადი აქტივები</t>
  </si>
  <si>
    <t>08</t>
  </si>
  <si>
    <t>ვადაგადაცილებული დავალიანებები</t>
  </si>
  <si>
    <t>09</t>
  </si>
  <si>
    <t>ექსპლუატაციაში მყოფი ხარჯებში ჩამოწერილი გრძელვადიანი მცირეფასიანი აქტივები</t>
  </si>
  <si>
    <t>10</t>
  </si>
  <si>
    <t>11</t>
  </si>
  <si>
    <t xml:space="preserve">ორგანიზაციის ხელმძღვანელი:   </t>
  </si>
  <si>
    <t>ზომის ერთეული: ლარი</t>
  </si>
  <si>
    <t xml:space="preserve">საკასო </t>
  </si>
  <si>
    <t>ხარჯები</t>
  </si>
  <si>
    <t>არაფინანსური აქტივების ზრდა</t>
  </si>
  <si>
    <t>ფინანსური აქტივების ზრდა</t>
  </si>
  <si>
    <t>ვალდებულებების კლება</t>
  </si>
  <si>
    <t xml:space="preserve">ორგანიზაციის ანგარიში არაფინანსური აქტივების მიღება-გასვლის შესახებ                                   </t>
  </si>
  <si>
    <t xml:space="preserve">  ზომის ერთეული: ლარი</t>
  </si>
  <si>
    <t>მ ი ღ ე ბ ა</t>
  </si>
  <si>
    <t>გ ა ს ვ ლ ა</t>
  </si>
  <si>
    <t>არაფინანსური აქტივების დასახელება</t>
  </si>
  <si>
    <t>შესყიდვა წინა წლების ავანსების შემცირებით</t>
  </si>
  <si>
    <t>შესყიდვა მიმდინარე პერიოდის გადახდებით</t>
  </si>
  <si>
    <t>ბარტერით</t>
  </si>
  <si>
    <t>გრანტებით</t>
  </si>
  <si>
    <t>სხვა შემოსავლებით</t>
  </si>
  <si>
    <t>დანაკლისის აღდგენით</t>
  </si>
  <si>
    <t xml:space="preserve">*სხვა მიღებები </t>
  </si>
  <si>
    <t>გაყიდვით</t>
  </si>
  <si>
    <t>აქციებისა და სხვა კაპიტალის სახით</t>
  </si>
  <si>
    <t>ხელფასები სასაქონლო ფორმით</t>
  </si>
  <si>
    <t>სუბსიდიებით</t>
  </si>
  <si>
    <t>სოციალური დახმარებებით</t>
  </si>
  <si>
    <t>დანაკლისით</t>
  </si>
  <si>
    <t>სხვა ხარჯებით</t>
  </si>
  <si>
    <t>ძირითადი კაპიტალის მოხმარება</t>
  </si>
  <si>
    <t>საქონელი და მომსახურებით</t>
  </si>
  <si>
    <t>*სხვა გასვლები</t>
  </si>
  <si>
    <t>ნაშთი წლის(პერიოდისთვის) ბოლოს</t>
  </si>
  <si>
    <t>1. მატერიალური მარაგები</t>
  </si>
  <si>
    <t>2. ძირითადი აქტივები</t>
  </si>
  <si>
    <t>2.1 შენობა-ნაგებობები</t>
  </si>
  <si>
    <t>2.1.1 საცხოვრებელი შენობები</t>
  </si>
  <si>
    <t>2.1.3 საგზაო მაგისტრალები</t>
  </si>
  <si>
    <t>2.1.4 ქუჩები</t>
  </si>
  <si>
    <t>2.1.5 გზები</t>
  </si>
  <si>
    <t>2.1.6 ხიდები</t>
  </si>
  <si>
    <t>2.1.7 გვირაბები</t>
  </si>
  <si>
    <t>2.2.1სატრანსპორტო საშუალებები</t>
  </si>
  <si>
    <t>2.3 სხვა ძირითადი აქტივები</t>
  </si>
  <si>
    <t>2.3.1 კულტივირებული აქტივები</t>
  </si>
  <si>
    <t>2.3.2 არამატერიალური ძირითადი აქტივები</t>
  </si>
  <si>
    <t>3. გრძელვადიანი მცირეფასიანი აქტივები</t>
  </si>
  <si>
    <t>4. ფასეულობები</t>
  </si>
  <si>
    <t>5. არაწარმოებული აქტივები</t>
  </si>
  <si>
    <t>არასაოპერციო შემოსავლებით</t>
  </si>
  <si>
    <t>გრანტები</t>
  </si>
  <si>
    <t>ინფორმაცია არაფინანსური აქტივების ანალიზური აღრიცხვის მონაცემებზე</t>
  </si>
  <si>
    <r>
      <t xml:space="preserve"> კოდი         </t>
    </r>
    <r>
      <rPr>
        <vertAlign val="subscript"/>
        <sz val="11"/>
        <rFont val="Sylfaen"/>
        <family val="1"/>
      </rPr>
      <t>--------------------------------------</t>
    </r>
  </si>
  <si>
    <t>ზომის ერთეული: ლარი, ცალი</t>
  </si>
  <si>
    <t xml:space="preserve">ანალიზური აღრიცხვის მონაცემები                                                                                                    </t>
  </si>
  <si>
    <t xml:space="preserve">ექსპლუატაციიდან გასული </t>
  </si>
  <si>
    <t>რაოდენობა</t>
  </si>
  <si>
    <t>სულ ხარჯი</t>
  </si>
  <si>
    <t>მ.შ. შეკეთება</t>
  </si>
  <si>
    <t>მ.შ. საწვავი</t>
  </si>
  <si>
    <t>მ.შ.სათადარიგო ნაწილები</t>
  </si>
  <si>
    <t xml:space="preserve"> საანგარიშო პერიოდის დასაწყისში      </t>
  </si>
  <si>
    <t>ღირებულება</t>
  </si>
  <si>
    <t>მსუბუქი</t>
  </si>
  <si>
    <t>მათ შორის</t>
  </si>
  <si>
    <t xml:space="preserve">ბიუჯეტით დამტკიცებული წლიური გეგმით </t>
  </si>
  <si>
    <t>საანგარიშო პერიოდის დაზუსტებული          გეგმით</t>
  </si>
  <si>
    <t>ვალდებულება</t>
  </si>
  <si>
    <t xml:space="preserve"> 21</t>
  </si>
  <si>
    <t xml:space="preserve"> 211</t>
  </si>
  <si>
    <t xml:space="preserve">  2111</t>
  </si>
  <si>
    <t>21111</t>
  </si>
  <si>
    <t>21112</t>
  </si>
  <si>
    <t>21113</t>
  </si>
  <si>
    <t>21114</t>
  </si>
  <si>
    <t>21115</t>
  </si>
  <si>
    <t>21116</t>
  </si>
  <si>
    <t xml:space="preserve">  2112</t>
  </si>
  <si>
    <t xml:space="preserve">  212</t>
  </si>
  <si>
    <t xml:space="preserve">   2121</t>
  </si>
  <si>
    <t xml:space="preserve">   2122</t>
  </si>
  <si>
    <t xml:space="preserve"> 22</t>
  </si>
  <si>
    <t xml:space="preserve">  222</t>
  </si>
  <si>
    <t xml:space="preserve">  223</t>
  </si>
  <si>
    <t xml:space="preserve">  224</t>
  </si>
  <si>
    <t xml:space="preserve">  225</t>
  </si>
  <si>
    <t xml:space="preserve">  226</t>
  </si>
  <si>
    <t xml:space="preserve">  227</t>
  </si>
  <si>
    <t xml:space="preserve">  228</t>
  </si>
  <si>
    <t xml:space="preserve">  229</t>
  </si>
  <si>
    <t xml:space="preserve">  2210</t>
  </si>
  <si>
    <t xml:space="preserve"> 23</t>
  </si>
  <si>
    <t xml:space="preserve"> 24</t>
  </si>
  <si>
    <t xml:space="preserve">  241</t>
  </si>
  <si>
    <t xml:space="preserve">   2411</t>
  </si>
  <si>
    <t xml:space="preserve">   2412</t>
  </si>
  <si>
    <t xml:space="preserve">   2413</t>
  </si>
  <si>
    <t xml:space="preserve">   2414</t>
  </si>
  <si>
    <t xml:space="preserve">  242</t>
  </si>
  <si>
    <t xml:space="preserve">  243</t>
  </si>
  <si>
    <t xml:space="preserve"> 25</t>
  </si>
  <si>
    <t xml:space="preserve"> 26</t>
  </si>
  <si>
    <t xml:space="preserve">  261</t>
  </si>
  <si>
    <t xml:space="preserve">   2611</t>
  </si>
  <si>
    <t xml:space="preserve">   2612</t>
  </si>
  <si>
    <t xml:space="preserve">  262</t>
  </si>
  <si>
    <t xml:space="preserve">   2621</t>
  </si>
  <si>
    <t xml:space="preserve">   2622</t>
  </si>
  <si>
    <t xml:space="preserve">  263</t>
  </si>
  <si>
    <t xml:space="preserve">   2631</t>
  </si>
  <si>
    <t xml:space="preserve">   2632</t>
  </si>
  <si>
    <t xml:space="preserve"> 27</t>
  </si>
  <si>
    <t xml:space="preserve">  271</t>
  </si>
  <si>
    <t xml:space="preserve">   2711</t>
  </si>
  <si>
    <t xml:space="preserve">   2712</t>
  </si>
  <si>
    <t xml:space="preserve">  272</t>
  </si>
  <si>
    <t xml:space="preserve">   2721</t>
  </si>
  <si>
    <t xml:space="preserve">   2722</t>
  </si>
  <si>
    <t xml:space="preserve">  273</t>
  </si>
  <si>
    <t xml:space="preserve">   2731</t>
  </si>
  <si>
    <t xml:space="preserve">   2732</t>
  </si>
  <si>
    <t xml:space="preserve"> 28</t>
  </si>
  <si>
    <t xml:space="preserve">  281</t>
  </si>
  <si>
    <t xml:space="preserve">   2811</t>
  </si>
  <si>
    <t xml:space="preserve">   2812</t>
  </si>
  <si>
    <t xml:space="preserve">   2813</t>
  </si>
  <si>
    <t xml:space="preserve">   2814</t>
  </si>
  <si>
    <t xml:space="preserve">  282</t>
  </si>
  <si>
    <t xml:space="preserve">   2821</t>
  </si>
  <si>
    <t xml:space="preserve">   2822</t>
  </si>
  <si>
    <t xml:space="preserve"> ორგანიზაციის ანგარიში არაფინანსური აქტივებით საკასო ოპერაციების შესახებ                                            </t>
  </si>
  <si>
    <t xml:space="preserve">        ზომის ერთეული: ლარი
</t>
  </si>
  <si>
    <t>არაფინანსური აქტივების ჩამონათვალი</t>
  </si>
  <si>
    <t>არაფინანსური აქტივების ოპერაციების კოდები</t>
  </si>
  <si>
    <t>დამტკიცებული გეგმით</t>
  </si>
  <si>
    <t>დაზუსტებული გეგმით</t>
  </si>
  <si>
    <t xml:space="preserve"> 31</t>
  </si>
  <si>
    <t xml:space="preserve">  311</t>
  </si>
  <si>
    <t xml:space="preserve">   3111</t>
  </si>
  <si>
    <t xml:space="preserve">    31111</t>
  </si>
  <si>
    <t xml:space="preserve">    31112</t>
  </si>
  <si>
    <t xml:space="preserve">    31113</t>
  </si>
  <si>
    <t xml:space="preserve">    31114</t>
  </si>
  <si>
    <t xml:space="preserve">    31115</t>
  </si>
  <si>
    <t xml:space="preserve">    31116</t>
  </si>
  <si>
    <t xml:space="preserve">    31117</t>
  </si>
  <si>
    <t xml:space="preserve">    31118</t>
  </si>
  <si>
    <t xml:space="preserve">    31119</t>
  </si>
  <si>
    <t xml:space="preserve">    311110</t>
  </si>
  <si>
    <t xml:space="preserve">    311111</t>
  </si>
  <si>
    <t xml:space="preserve">   3112</t>
  </si>
  <si>
    <t xml:space="preserve">     31121</t>
  </si>
  <si>
    <t xml:space="preserve">     31122</t>
  </si>
  <si>
    <t xml:space="preserve">   3113</t>
  </si>
  <si>
    <t xml:space="preserve">     31131</t>
  </si>
  <si>
    <t xml:space="preserve">     31132</t>
  </si>
  <si>
    <t xml:space="preserve">     311321</t>
  </si>
  <si>
    <t xml:space="preserve">     311322</t>
  </si>
  <si>
    <t xml:space="preserve">  312</t>
  </si>
  <si>
    <t xml:space="preserve">   3121</t>
  </si>
  <si>
    <t xml:space="preserve">   3122</t>
  </si>
  <si>
    <t xml:space="preserve">     31221</t>
  </si>
  <si>
    <t xml:space="preserve">     31222</t>
  </si>
  <si>
    <t xml:space="preserve">     31223</t>
  </si>
  <si>
    <t xml:space="preserve">     31224</t>
  </si>
  <si>
    <t xml:space="preserve">  313</t>
  </si>
  <si>
    <t xml:space="preserve">  314</t>
  </si>
  <si>
    <t xml:space="preserve">   3141</t>
  </si>
  <si>
    <t xml:space="preserve">   3142</t>
  </si>
  <si>
    <t xml:space="preserve">   3143</t>
  </si>
  <si>
    <t xml:space="preserve">     31431</t>
  </si>
  <si>
    <t xml:space="preserve">     31432</t>
  </si>
  <si>
    <t xml:space="preserve">   3144</t>
  </si>
  <si>
    <t xml:space="preserve"> ორგანიზაციის ანგარიში ფინანსური აქტივებითა და ვალდებულებებით საკასო ოპერაციების შესახებ                                            </t>
  </si>
  <si>
    <t>ფინანსური აქტივებისა და ვალდებულებების ჩამონათვალი</t>
  </si>
  <si>
    <t>ფინანსური აქტივებისა და ვალდებულებების     ოპერაციების კოდები</t>
  </si>
  <si>
    <t>დაზუსტებული          გეგმით</t>
  </si>
  <si>
    <t xml:space="preserve"> 32</t>
  </si>
  <si>
    <t xml:space="preserve">  321</t>
  </si>
  <si>
    <t xml:space="preserve">    3212</t>
  </si>
  <si>
    <t xml:space="preserve">    3213</t>
  </si>
  <si>
    <t xml:space="preserve">    3214</t>
  </si>
  <si>
    <t xml:space="preserve">    3215</t>
  </si>
  <si>
    <t xml:space="preserve">    3216</t>
  </si>
  <si>
    <t xml:space="preserve">    3217</t>
  </si>
  <si>
    <t xml:space="preserve">    3218</t>
  </si>
  <si>
    <t xml:space="preserve">  322</t>
  </si>
  <si>
    <t xml:space="preserve">    3222</t>
  </si>
  <si>
    <t xml:space="preserve">    3223</t>
  </si>
  <si>
    <t xml:space="preserve">    3224</t>
  </si>
  <si>
    <t xml:space="preserve">    3225</t>
  </si>
  <si>
    <t xml:space="preserve">    3226</t>
  </si>
  <si>
    <t xml:space="preserve">    3227</t>
  </si>
  <si>
    <t xml:space="preserve">    3228</t>
  </si>
  <si>
    <t xml:space="preserve">  323</t>
  </si>
  <si>
    <t xml:space="preserve"> 33</t>
  </si>
  <si>
    <t xml:space="preserve">  331</t>
  </si>
  <si>
    <t xml:space="preserve">    3312</t>
  </si>
  <si>
    <t xml:space="preserve">    3313</t>
  </si>
  <si>
    <t xml:space="preserve">    3314</t>
  </si>
  <si>
    <t xml:space="preserve">    3315</t>
  </si>
  <si>
    <t xml:space="preserve">    3316</t>
  </si>
  <si>
    <t xml:space="preserve">    3317</t>
  </si>
  <si>
    <t xml:space="preserve">    3318</t>
  </si>
  <si>
    <t xml:space="preserve">  332</t>
  </si>
  <si>
    <t xml:space="preserve">    3322</t>
  </si>
  <si>
    <t xml:space="preserve">    3323</t>
  </si>
  <si>
    <t xml:space="preserve">    3324</t>
  </si>
  <si>
    <t xml:space="preserve">    3325</t>
  </si>
  <si>
    <t xml:space="preserve">    3326</t>
  </si>
  <si>
    <t xml:space="preserve">    3327</t>
  </si>
  <si>
    <t xml:space="preserve">    3328</t>
  </si>
  <si>
    <t xml:space="preserve"> ზომის ერთეული: ლარი</t>
  </si>
  <si>
    <t xml:space="preserve"> ფინანსური აქტივებისა და ვალდებულებების დასახელება</t>
  </si>
  <si>
    <t>ბიუჯეტი</t>
  </si>
  <si>
    <t xml:space="preserve">ფაქტობრივი     </t>
  </si>
  <si>
    <t xml:space="preserve"> ორგანიზაციის ანგარიში შემოსავლების და ხარჯების ეკონომიკური კლასიფიკაციის მიხედვით                                             </t>
  </si>
  <si>
    <t>1. არაფინანსური აქტივების ზრდა</t>
  </si>
  <si>
    <t>1. შემოსავლები</t>
  </si>
  <si>
    <t>1.3.4 ნებაყოფლობითი ტრანსფერები,გრანტების გარდა</t>
  </si>
  <si>
    <t>2.1.1.1 ხელფასები ფულადი ფორმით</t>
  </si>
  <si>
    <t>2.1.1.1.1 თანამდებობრივი სარგო</t>
  </si>
  <si>
    <t>2.1.1.1.2 წოდებრივი სარგო</t>
  </si>
  <si>
    <t>2.1.1.1.5 ჰონორარი</t>
  </si>
  <si>
    <t>2.1.1.2 ხელფასები სასაქონლო ფორმით</t>
  </si>
  <si>
    <t>2.2 საქონელი და მომსახურება</t>
  </si>
  <si>
    <t>1. ფინანსური აქტივების ზრდა</t>
  </si>
  <si>
    <t>2. ვალდებულებები ზრდა</t>
  </si>
  <si>
    <t>სულ</t>
  </si>
  <si>
    <t>შრომის ანაზღაურება</t>
  </si>
  <si>
    <t>ინფორმაცია 
ორგანიზაციის აქტივების, ვალდებულებების ანგარიშებზე  და საცნობარო მუხლებზე არსებული ნაშთების შესახებ</t>
  </si>
  <si>
    <t>1621</t>
  </si>
  <si>
    <t>1622</t>
  </si>
  <si>
    <t>1623</t>
  </si>
  <si>
    <t>1624</t>
  </si>
  <si>
    <t>1625</t>
  </si>
  <si>
    <t>1626</t>
  </si>
  <si>
    <t>1627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</si>
  <si>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</si>
  <si>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</si>
  <si>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</si>
  <si>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</si>
  <si>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</si>
  <si>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</si>
  <si>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</si>
  <si>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</si>
  <si>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</si>
  <si>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710</t>
  </si>
  <si>
    <t>2121</t>
  </si>
  <si>
    <t>720</t>
  </si>
  <si>
    <t>2122</t>
  </si>
  <si>
    <t>2131</t>
  </si>
  <si>
    <t>2132</t>
  </si>
  <si>
    <t>2210</t>
  </si>
  <si>
    <t>2220</t>
  </si>
  <si>
    <t>2230</t>
  </si>
  <si>
    <t>2240</t>
  </si>
  <si>
    <t xml:space="preserve">  III. ვალდებულებები</t>
  </si>
  <si>
    <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დეპოზიტებით</t>
    </r>
  </si>
  <si>
    <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აქციებით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კაპიტალით</t>
    </r>
  </si>
  <si>
    <r>
      <t>წარმოებული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ფინანსური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ინსტრუმენტები</t>
    </r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</si>
  <si>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გრძელვადიანი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ფინანსური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  <r>
      <rPr>
        <sz val="10"/>
        <rFont val="Times New Roman"/>
        <family val="1"/>
      </rPr>
      <t>                                    </t>
    </r>
  </si>
  <si>
    <t xml:space="preserve">    საცნობარო მუხლები</t>
  </si>
  <si>
    <r>
      <t>განსაკარგავად</t>
    </r>
    <r>
      <rPr>
        <sz val="8.5"/>
        <rFont val="Times New Roman"/>
        <family val="1"/>
      </rPr>
      <t xml:space="preserve"> </t>
    </r>
    <r>
      <rPr>
        <sz val="8.5"/>
        <rFont val="Sylfaen"/>
        <family val="1"/>
      </rPr>
      <t>გადასაცემი</t>
    </r>
    <r>
      <rPr>
        <sz val="8.5"/>
        <rFont val="Times New Roman"/>
        <family val="1"/>
      </rPr>
      <t xml:space="preserve"> </t>
    </r>
    <r>
      <rPr>
        <sz val="8.5"/>
        <rFont val="Sylfaen"/>
        <family val="1"/>
      </rPr>
      <t>მოძრავი</t>
    </r>
    <r>
      <rPr>
        <sz val="8.5"/>
        <rFont val="Times New Roman"/>
        <family val="1"/>
      </rPr>
      <t xml:space="preserve"> </t>
    </r>
    <r>
      <rPr>
        <sz val="8.5"/>
        <rFont val="Sylfaen"/>
        <family val="1"/>
      </rPr>
      <t>ქონება</t>
    </r>
  </si>
  <si>
    <t xml:space="preserve">*  ანგარიში ნულოვანი ნაშთით ინფორმაციაში არ აისახება      </t>
  </si>
  <si>
    <t>მატერიალური მარაგები</t>
  </si>
  <si>
    <t>ძირითადი აქტივები</t>
  </si>
  <si>
    <t>მოთხოვნები  წინასწარ გადახდილი გადასახდელებით</t>
  </si>
  <si>
    <t>წმინდა ღირებულება</t>
  </si>
  <si>
    <t>საანგარიშგებო პერიოდის მოგება/ზარალი</t>
  </si>
  <si>
    <t>5210</t>
  </si>
  <si>
    <t>5220</t>
  </si>
  <si>
    <t>დაუფარავი ზარალი*</t>
  </si>
  <si>
    <t>5230</t>
  </si>
  <si>
    <t>მოკლევადიანი საბიუჯეტო სესხები</t>
  </si>
  <si>
    <t>მოკლევადიანი სესხები არასაბიუჯეტო სახსრებით</t>
  </si>
  <si>
    <t>საბიუჯეტო სესხებზე დარიცხული პროცენტები</t>
  </si>
  <si>
    <t>არასაბიუჯეტო სესხებზე დარიცხული პროცენტები</t>
  </si>
  <si>
    <t>დეპოზიტებზე და სხვა ფინანსურ აქტივებზე დარიცხული პროცენტები</t>
  </si>
  <si>
    <t xml:space="preserve">მოთხოვნები დარიცხული ჯარიმებით, სანქციებით და საკუთრებასთან    დაკავშირებული სხვა შემოსავლებით </t>
  </si>
  <si>
    <t>მოთხოვნები ფულად სახსრებზე და მათ ექვივალენტებზე აქტივების/მომსახურების მიწოდებით</t>
  </si>
  <si>
    <t>მოთხოვნები  საქონლის და მომსახურების მიღებაზე წინასწარი გადახდებით</t>
  </si>
  <si>
    <t>ანგარიშვალდებული პირების მიმართ მოთხოვნები ავანსად გაცემული თანხებით</t>
  </si>
  <si>
    <t>ანგარიშვალდებული პირების მიმართ  მოთხოვნები სხვა თანხებით</t>
  </si>
  <si>
    <r>
      <t>მოთხოვნები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მივლინებით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ქვეყნის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შიგნით</t>
    </r>
  </si>
  <si>
    <t>მოთხოვნები მივლინებით ქვეყნის გარეთ</t>
  </si>
  <si>
    <t>მომუშავეების მიმართ სხვა მოკლევადიანი მოთხოვნები</t>
  </si>
  <si>
    <r>
      <t>გრძელვადიანი</t>
    </r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სესხები</t>
    </r>
    <r>
      <rPr>
        <sz val="10"/>
        <rFont val="Times New Roman"/>
        <family val="1"/>
      </rPr>
      <t>                         </t>
    </r>
  </si>
  <si>
    <r>
      <t>გრძელვადიანი</t>
    </r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სესხები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არასაბიუჯეტო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სახსრებით</t>
    </r>
    <r>
      <rPr>
        <sz val="10"/>
        <rFont val="Times New Roman"/>
        <family val="1"/>
      </rPr>
      <t>              </t>
    </r>
  </si>
  <si>
    <r>
      <t>ნედლეული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მასალები</t>
    </r>
    <r>
      <rPr>
        <sz val="10"/>
        <rFont val="Times New Roman"/>
        <family val="1"/>
      </rPr>
      <t> </t>
    </r>
  </si>
  <si>
    <r>
      <t>დაუმთავრებელი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წარმოება</t>
    </r>
    <r>
      <rPr>
        <sz val="10"/>
        <rFont val="Times New Roman"/>
        <family val="1"/>
      </rPr>
      <t>/</t>
    </r>
    <r>
      <rPr>
        <sz val="10"/>
        <rFont val="Sylfaen"/>
        <family val="1"/>
      </rPr>
      <t>მომსახურება</t>
    </r>
  </si>
  <si>
    <r>
      <t>მზა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პროდუქცია</t>
    </r>
  </si>
  <si>
    <r>
      <t>შემდგომი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რეალიზაციისათვის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შეძენილი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საქონელი</t>
    </r>
  </si>
  <si>
    <r>
      <t>ფულადი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დოკუმენტები</t>
    </r>
  </si>
  <si>
    <r>
      <t>სათადარიგო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ნაწილები</t>
    </r>
  </si>
  <si>
    <t xml:space="preserve">სხვა დანარჩენი მატერიალური მარაგები                          </t>
  </si>
  <si>
    <r>
      <t>საცხოვრებელი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შენობები</t>
    </r>
  </si>
  <si>
    <r>
      <t>არასაცხოვრებელი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შენობები</t>
    </r>
  </si>
  <si>
    <r>
      <t>საგზაო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მაგისტრალები</t>
    </r>
  </si>
  <si>
    <t>ქუჩები</t>
  </si>
  <si>
    <t>გზები</t>
  </si>
  <si>
    <t>ხიდები</t>
  </si>
  <si>
    <t>გვირაბები</t>
  </si>
  <si>
    <r>
      <t>გაყვანილობის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სისტემები</t>
    </r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</si>
  <si>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ნაგებობები</t>
    </r>
  </si>
  <si>
    <r>
      <t>სატრანსპორტო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საშუალებები</t>
    </r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</si>
  <si>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მანქანა</t>
    </r>
    <r>
      <rPr>
        <sz val="10"/>
        <rFont val="Times New Roman"/>
        <family val="1"/>
      </rPr>
      <t>-</t>
    </r>
    <r>
      <rPr>
        <sz val="10"/>
        <rFont val="Sylfaen"/>
        <family val="1"/>
      </rPr>
      <t>დანადგარები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ინვენტარი</t>
    </r>
  </si>
  <si>
    <r>
      <t>კულტივირებული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აქტივები</t>
    </r>
  </si>
  <si>
    <r>
      <t>არამატერიალური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ძირითადი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აქტივები</t>
    </r>
  </si>
  <si>
    <t>ტექნიკა</t>
  </si>
  <si>
    <t>ინვენტარი</t>
  </si>
  <si>
    <t>მოწყობილობა</t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</si>
  <si>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მცირეფასიანი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აქტივები</t>
    </r>
  </si>
  <si>
    <t>ხელოვნების ნიმუშები</t>
  </si>
  <si>
    <t>ძვირფასი ქვები და ლითონები</t>
  </si>
  <si>
    <t>სხვა ფასეულობები</t>
  </si>
  <si>
    <t>მიწა</t>
  </si>
  <si>
    <t>წიაღისეული</t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</si>
  <si>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ბუნებრივი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აქტივები</t>
    </r>
  </si>
  <si>
    <r>
      <t>არაწარმოებული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არამატერიალური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აქტივები</t>
    </r>
  </si>
  <si>
    <t>გადასახდელი მოგების გადასახადი</t>
  </si>
  <si>
    <t>გადასახდელი დღგ</t>
  </si>
  <si>
    <t>გადასახდელი საშემოსავლო გადასახადი</t>
  </si>
  <si>
    <t>ბიუჯეტის წინაშე დარიცხული  ვალდებულებები</t>
  </si>
  <si>
    <t>შტატით მომუშავეთათვის დარიცხული ხელფასები</t>
  </si>
  <si>
    <t>შტატგარეშე მომუშავეთათვის დარიცხული ხელფასები</t>
  </si>
  <si>
    <t>ვალდებულებები მივლინებით ქვეყნის შიგნით</t>
  </si>
  <si>
    <t>ვალდებულებები მივლინებით ქვეყნის გარეთ</t>
  </si>
  <si>
    <t>გადასახდელი სტიპენდიები</t>
  </si>
  <si>
    <t>სოციალური დაზღვევის ანარიცხები</t>
  </si>
  <si>
    <r>
      <t>ფულადი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ფორმით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გაწეული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სოციალური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დახმარებით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</si>
  <si>
    <r>
      <t>სასქონლო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ფორმით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გაწეული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სოციალური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დახმარებით</t>
    </r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</si>
  <si>
    <r>
      <t>წინასწარ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მიღებული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საიჯარო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ქირა</t>
    </r>
  </si>
  <si>
    <r>
      <t>წინასწარ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მიღებული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შემოსავლები</t>
    </r>
  </si>
  <si>
    <r>
      <t>დარიცხული</t>
    </r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გადასახდელი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რენტა</t>
    </r>
  </si>
  <si>
    <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გადასახდელი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პროცენტები</t>
    </r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</si>
  <si>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მოკლევადიანი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</si>
  <si>
    <r>
      <t>გრძელვადიანი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სესხებით</t>
    </r>
  </si>
  <si>
    <r>
      <t>გრძელვადიანი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სასესხო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არასაბიუჯეტო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სახსრებით</t>
    </r>
    <r>
      <rPr>
        <sz val="10"/>
        <rFont val="Times New Roman"/>
        <family val="1"/>
      </rPr>
      <t>        </t>
    </r>
  </si>
  <si>
    <r>
      <t>სხვა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გრძელვადიანი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კრედიტორული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დავალიანებები</t>
    </r>
    <r>
      <rPr>
        <sz val="10"/>
        <rFont val="Times New Roman"/>
        <family val="1"/>
      </rPr>
      <t>                          </t>
    </r>
  </si>
  <si>
    <t>700</t>
  </si>
  <si>
    <t>730</t>
  </si>
  <si>
    <t>ვალდებულებები და კაპიტალი</t>
  </si>
  <si>
    <t>2.1.9 სხვა შენობა-ნაგებობები</t>
  </si>
  <si>
    <t xml:space="preserve"> ორგანიზაციის ანგარიში არასოპერაციო შემოსავლებისა და ხარჯების შედეგად ფინანსური აქტივებისა და ვალდებულებების ცვლილებების შესახებ                             </t>
  </si>
  <si>
    <t xml:space="preserve">        </t>
  </si>
  <si>
    <t>2141</t>
  </si>
  <si>
    <t>2142</t>
  </si>
  <si>
    <t>770</t>
  </si>
  <si>
    <t>რეალიზებული მარაგების ხარჯი</t>
  </si>
  <si>
    <t>დანართი №5</t>
  </si>
  <si>
    <t>დანართი №6</t>
  </si>
  <si>
    <t>დანართი №3</t>
  </si>
  <si>
    <t xml:space="preserve">        დანართი N 2     </t>
  </si>
  <si>
    <t xml:space="preserve">         დანართი N 1     </t>
  </si>
  <si>
    <t xml:space="preserve">დანართი N 4 </t>
  </si>
  <si>
    <t xml:space="preserve">ორგანიზაციის დასახელება                                                                                                                           კოდი </t>
  </si>
  <si>
    <t>უცხოურ ვალუტაში</t>
  </si>
  <si>
    <t>ეროვნულ ვალუტაში</t>
  </si>
  <si>
    <t xml:space="preserve"> სულ თანხა ლარებში</t>
  </si>
  <si>
    <t xml:space="preserve"> გრანტის მთლიანი მოცულობა</t>
  </si>
  <si>
    <t xml:space="preserve">  მ.შ მიღებული თანხა</t>
  </si>
  <si>
    <t xml:space="preserve">  მ.შ სულ დამტკიცებული მოცულობა</t>
  </si>
  <si>
    <t xml:space="preserve">  მ.შ უკანასკნელი ჩარიცხვა</t>
  </si>
  <si>
    <t>ნაშთი პერიოდის დასაწყისში</t>
  </si>
  <si>
    <t>მიმდინარე წლის მოცულობა</t>
  </si>
  <si>
    <t>სულ (1+2)</t>
  </si>
  <si>
    <t>სულ მიმდინარე წლის დამტკიცებული მოცულობა</t>
  </si>
  <si>
    <t>ბიუჯეტის წინაშე ვალდებულებები გრანტის თანხით</t>
  </si>
  <si>
    <t xml:space="preserve"> პერიოდულობა: წლიური, კვარტალური</t>
  </si>
  <si>
    <t>შემოსავლების და ხარჯების ჩამონათვალი</t>
  </si>
  <si>
    <t>არასოპერაციო შემოსავლები
კრედიტი (8100)</t>
  </si>
  <si>
    <t>არასაოპერაციო ხარჯები
დებეტი (8200)</t>
  </si>
  <si>
    <t>ინფორმაცია მიზნობრივი გრანტების და მიზნობრივი დაფინანსების შესახებ*</t>
  </si>
  <si>
    <t>გეგმა</t>
  </si>
  <si>
    <t>ფაქტობრივი</t>
  </si>
  <si>
    <t>ინფორმაცია</t>
  </si>
  <si>
    <t>#</t>
  </si>
  <si>
    <t xml:space="preserve">მათ შორის წარმოშობის წლების მიხედვით  </t>
  </si>
  <si>
    <t>2008 წ</t>
  </si>
  <si>
    <t>2009წ</t>
  </si>
  <si>
    <t>2010 წ</t>
  </si>
  <si>
    <t>2011 წ</t>
  </si>
  <si>
    <t>2012 წ</t>
  </si>
  <si>
    <t>ს უ ლ</t>
  </si>
  <si>
    <t xml:space="preserve">სხვა შემოსავლები </t>
  </si>
  <si>
    <t>არაფინანსური აქტივების კლება</t>
  </si>
  <si>
    <t>ფინანსური აქტივების კლება</t>
  </si>
  <si>
    <t>გადასახდელები (წინასწარ გადახდილი თანხებით წარმოქმნილი დავალიანებები)</t>
  </si>
  <si>
    <t>საქონელი და მომსახურება</t>
  </si>
  <si>
    <t>მშ. შტატგარეშე მომუშავეთა ანაზღაურება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</si>
  <si>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</si>
  <si>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</si>
  <si>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</si>
  <si>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</si>
  <si>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</si>
  <si>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რბილი ინვენტარის, უნიფორმის და პირადი ჰიგიენის საგნების შეძენის ხარჯები</t>
  </si>
  <si>
    <t>ტრანსპორტისა და ტექნიკის ექსპლოატაციის და მოვლა-შენახვის ხარჯები</t>
  </si>
  <si>
    <t>სამხედრო ტექნიკისა და ტყვია-წამლის შეძენის ხარჯები</t>
  </si>
  <si>
    <t>სხვა დანარჩენი საქონელი და მომსახურება</t>
  </si>
  <si>
    <t>პროცენტი</t>
  </si>
  <si>
    <t>საგარეო ვალდებულებებზე</t>
  </si>
  <si>
    <t>საშინაო ერთეულებზე გარდა სახელმწიფო ერთულებისა</t>
  </si>
  <si>
    <t>სახელმწიფო ერთეულებიდან აღებულ საშინაო ვალდებულებებზე</t>
  </si>
  <si>
    <t>სუბსიდიები</t>
  </si>
  <si>
    <t>სოციალური უზრუნველყოფა</t>
  </si>
  <si>
    <t>სხვა ხარჯები</t>
  </si>
  <si>
    <t>სხვა მოთხოვნები (გარდა საბიუჯეტო კლასიფიკაციით განსაზღვრული მუხლებისა)</t>
  </si>
  <si>
    <t>დანაკლისი</t>
  </si>
  <si>
    <t>ბარტერი</t>
  </si>
  <si>
    <t>სხვა დანარჩენი მოთხოვნები</t>
  </si>
  <si>
    <t>თარიღი</t>
  </si>
  <si>
    <t>2006 წ</t>
  </si>
  <si>
    <t>2007 წ</t>
  </si>
  <si>
    <t>ს უ ლ:</t>
  </si>
  <si>
    <t>შემოსულობები (წინასწარ მიღებული თანხებით წარმოქმნილი დავალიენებები)</t>
  </si>
  <si>
    <t xml:space="preserve">გადასახდელები </t>
  </si>
  <si>
    <t xml:space="preserve">რბილი ინვენტარის, უნიფორმის და პირადი ჰიგიენის საგნების შეძენის ხარჯები </t>
  </si>
  <si>
    <t>ტრანსპორტისა და ტექნიკის ექსპლოატაციის და მოვლა შენახვის ხარჯები</t>
  </si>
  <si>
    <t>სხვადასხვა მიმდინარე ხარჯები</t>
  </si>
  <si>
    <t>სხვადასხვა კაპიტალური ხარჯები</t>
  </si>
  <si>
    <t>არაფინანსური აქტივების შეძენა</t>
  </si>
  <si>
    <t>სხვა ვალდებულებები</t>
  </si>
  <si>
    <t>სხვა დანარჩენი ვალდებულებები</t>
  </si>
  <si>
    <t>2.3 ბიუჯეტის წინაშე დარიცხული ვალდებულებების ზრდა</t>
  </si>
  <si>
    <t>3. ფინანსური აქტივების კლება</t>
  </si>
  <si>
    <t>4. ვალდებულებების კლება</t>
  </si>
  <si>
    <t>ანგარიში მიზნობრივი გრანტების და მიზნობრივი დაფინანსებისათვის</t>
  </si>
  <si>
    <t>2. არაფინანსური აქტივების კლება</t>
  </si>
  <si>
    <t xml:space="preserve">დანართი N7     </t>
  </si>
  <si>
    <t>დანართი №8</t>
  </si>
  <si>
    <t>3286</t>
  </si>
  <si>
    <t>გადასახდელი დივიდენდები</t>
  </si>
  <si>
    <r>
      <t>საქონლის და მომსახურების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მოწოდებით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გრძელვადიანი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კრედიტორული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დავალიანებები</t>
    </r>
  </si>
  <si>
    <r>
      <t>არაფინანსური აქტივების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მოწოდებით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დარიცხული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გრძელვადიან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კრედიტორული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დავალიანებები</t>
    </r>
  </si>
  <si>
    <t>თარიღი:</t>
  </si>
  <si>
    <r>
      <t>მოთხოვნები არაფინანსური</t>
    </r>
    <r>
      <rPr>
        <sz val="12"/>
        <rFont val="Times New Roman"/>
        <family val="1"/>
      </rPr>
      <t> </t>
    </r>
    <r>
      <rPr>
        <sz val="10"/>
        <rFont val="Times New Roman"/>
        <family val="1"/>
      </rPr>
      <t xml:space="preserve">აქტივების  </t>
    </r>
    <r>
      <rPr>
        <sz val="10"/>
        <rFont val="Sylfaen"/>
        <family val="1"/>
      </rPr>
      <t>მიღებაზე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წინსაწარი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გადახდებით</t>
    </r>
  </si>
  <si>
    <t>სულ ფინანსური აქტივები და მოთხოვნები:</t>
  </si>
  <si>
    <t>სულ არაფინანსური აქტივები:</t>
  </si>
  <si>
    <t xml:space="preserve">  221</t>
  </si>
  <si>
    <t xml:space="preserve">სატვირთო </t>
  </si>
  <si>
    <t>ჯიპები და პიკაპები</t>
  </si>
  <si>
    <t xml:space="preserve">სატრანსპორტო საშუალება
სულ: </t>
  </si>
  <si>
    <t>სულ აქტივები და მოთხოვნები:</t>
  </si>
  <si>
    <t>სულ ვალდებულებები და კაპიტალი:</t>
  </si>
  <si>
    <t xml:space="preserve"> </t>
  </si>
  <si>
    <t>2013 წ</t>
  </si>
  <si>
    <t>2014 წ</t>
  </si>
  <si>
    <t>2015 წ</t>
  </si>
  <si>
    <t>2009 წ</t>
  </si>
  <si>
    <t>მოგების გადასახადი</t>
  </si>
  <si>
    <t>1.1 გადასახადები</t>
  </si>
  <si>
    <t>1.2 გრანტები</t>
  </si>
  <si>
    <t>1.3 სხვა შემოსავლები</t>
  </si>
  <si>
    <t>1.3.1 შემოსავლები საკუთრებიდან</t>
  </si>
  <si>
    <t>1.3.2 საქონლისა და მომსახურების რეალიზაცია</t>
  </si>
  <si>
    <t>1.3.3 სანქციები,ჯარიმები,საურავები</t>
  </si>
  <si>
    <t>1.3.5 შერეული და სხვა არაკლასიფიცირებული შემოსავლები</t>
  </si>
  <si>
    <t>2. ხარჯები</t>
  </si>
  <si>
    <t>2.1 შრომის ანაზღაურება</t>
  </si>
  <si>
    <t>2.1.1 ხელფასები</t>
  </si>
  <si>
    <t>2.1.1.1.3 პრემია</t>
  </si>
  <si>
    <t>2.1.1.1.4 დანამატი</t>
  </si>
  <si>
    <t>2.1.1.1.6 კომპენსაცია</t>
  </si>
  <si>
    <t>2.1.2 სოციალური შენატანები</t>
  </si>
  <si>
    <t>2.1.2.1. ფაქტიურად განხორციელებული სოციალური შენატანები</t>
  </si>
  <si>
    <t>2.2.1 შტატგარეშე მომუშავეთა ანაზღაურება</t>
  </si>
  <si>
    <t>2.2.2 მივლინებები</t>
  </si>
  <si>
    <t>2.2.3 ოფისის ხარჯები</t>
  </si>
  <si>
    <t>2.2.4 წარმომადგენლობითი ხარჯები</t>
  </si>
  <si>
    <t>2.2.5 კვების ხარჯები</t>
  </si>
  <si>
    <t>2.2.6 სამედიცინო ხარჯები</t>
  </si>
  <si>
    <t>2.2.7 რბილი ინვენტარისა და უნიფორმის შეძენის და პირად ჰიგიენასთან დაკავშირებული ხარჯები</t>
  </si>
  <si>
    <t>2.2.8 ტრანსპორტის, ტექნიკისა და იარაღის ექსპლუატაციისა და მოვლა-შენახვის ხარჯები</t>
  </si>
  <si>
    <t>2.2.10 სხვა დანარჩენი საქონელი და მომსახურება</t>
  </si>
  <si>
    <t>2.3 ძირითადი კაპიტალის მოხმარება</t>
  </si>
  <si>
    <t>2.4 პროცენტი</t>
  </si>
  <si>
    <t>2.4.1 საგარეო ვალდებულებებზე</t>
  </si>
  <si>
    <t>2.4.1.1 ორმხრივ კრედიტორებზე</t>
  </si>
  <si>
    <t>2.4.1.2 მრავალმხრივ კრედიტორებზე</t>
  </si>
  <si>
    <t>2.4.1.3 კომერციულ ორგანიზაციებზე</t>
  </si>
  <si>
    <t>2.4.1.4 სხვა საგარეო ვალდებულებებზე</t>
  </si>
  <si>
    <t>2.4.2 საშინაო ვალდებულებებზე გარდა სახელმწიფო ერთეულებისა</t>
  </si>
  <si>
    <t>2.4.3 სახელმწიფო ერთეულებიდან აღებულ საშინაო ვალდებულებებზე</t>
  </si>
  <si>
    <t>2.5 სუბსიდიები</t>
  </si>
  <si>
    <t>2.6 გრანტები</t>
  </si>
  <si>
    <t>2.6.1 გრანტები უცხო სახელმწიფოთა მთავრობებს</t>
  </si>
  <si>
    <t>2.6.1.1 მიმდინარე</t>
  </si>
  <si>
    <t>2.6.1.2 კაპიტალური</t>
  </si>
  <si>
    <t>2.6.2 გრანტები საერთაშორისო ორგანიზაციებს</t>
  </si>
  <si>
    <t>2.6.2.1 მიმდინარე</t>
  </si>
  <si>
    <t>2.6.2.2 კაპიტალური</t>
  </si>
  <si>
    <t>2.6.3 გრანტები სხვა დონის სახელმწიფო ერთეულებს</t>
  </si>
  <si>
    <t>2.6.3.1 მიმდინარე</t>
  </si>
  <si>
    <t>2.6.3.2 კაპიტალური</t>
  </si>
  <si>
    <t>2.7 სოციალური უზრუნველყოფა</t>
  </si>
  <si>
    <t>2.7.1 სოციალური დაზღვევა</t>
  </si>
  <si>
    <t>2.7.1.1 ფულადი ფორმით</t>
  </si>
  <si>
    <t>2.7.1.2. სასაქონლო ფორმით</t>
  </si>
  <si>
    <t>2.7.2 სოციალური დახმარება</t>
  </si>
  <si>
    <t>2.7.2.1 ფულადი ფორმით</t>
  </si>
  <si>
    <t>2.7.2.2. სასაქონლო ფორმით</t>
  </si>
  <si>
    <t>2.7.3 დამქირავებლის მიერ გაწეული სოციალური დახმარება</t>
  </si>
  <si>
    <t>2.7.3.1 ფულადი ფორმით</t>
  </si>
  <si>
    <t>2.7.3.2. სასაქონლო ფორმით</t>
  </si>
  <si>
    <t>2.8 სხვა ხარჯები</t>
  </si>
  <si>
    <t>2.8.1 ქონებასთან დაკავშირებული ხარჯები, გარდა პროცენტისა</t>
  </si>
  <si>
    <t>2.8.1.1 დივიდენდები</t>
  </si>
  <si>
    <t>2.8.1.2 კვაზი-კორპორაციების შემოსავლებიდან ამოღებული თანხები</t>
  </si>
  <si>
    <t>2.8.1.3 ქონებასთან დაკავშირებული ხარჯები, რომლებიც სადაზღვევო პოლისის მფლობელებზე ვრცელდება</t>
  </si>
  <si>
    <t>2.8.1.4 რენტა</t>
  </si>
  <si>
    <t>2.8.2 სხვადასხვა ხარჯები</t>
  </si>
  <si>
    <t>2.8.2.1 მიმდინარე</t>
  </si>
  <si>
    <t>2.8.2.2 კაპიტალური</t>
  </si>
  <si>
    <t>2.9 რეალიზებული მარაგების ხარჯი</t>
  </si>
  <si>
    <t>1.1 ძირითადი აქტივები</t>
  </si>
  <si>
    <t>1.1.1შენობა-ნაგებობები</t>
  </si>
  <si>
    <t>1.1.1.1 საცხოვრებელი შენობები</t>
  </si>
  <si>
    <t>1.1.1.2 არასაცხოვრებელი შენობები</t>
  </si>
  <si>
    <t>1.1.1.3 საგზაო მაგისტრალები</t>
  </si>
  <si>
    <t>1.1.1.4 ქუჩები</t>
  </si>
  <si>
    <t>1.1.1.5 გზები</t>
  </si>
  <si>
    <t>1.1.1.6 ხიდები</t>
  </si>
  <si>
    <t>1.1.1.7 გვირაბები</t>
  </si>
  <si>
    <t>1.1.1.8 საკანალიზაციო და წყლის მომარაგების სისტემები</t>
  </si>
  <si>
    <t>1.1.1.9 ელექტროგადამცემი ხაზები</t>
  </si>
  <si>
    <t>1.1.1.10 მილსადენები</t>
  </si>
  <si>
    <t>1.1.1.11 სხვა შენობა-ნაგებობები</t>
  </si>
  <si>
    <t>1.1.2 მანქანა-დანადგარები და ინვენტარი</t>
  </si>
  <si>
    <t>1.1.2.1 სატრანსპორტო საშუალებები</t>
  </si>
  <si>
    <t>1.1.2.2 სხვა მანქანა-დანადგარები და ინვენტარი</t>
  </si>
  <si>
    <t>1.1.3 სხვა ძირითადი აქტივები</t>
  </si>
  <si>
    <t>1.1.3.1 კულტივირებული აქტივები</t>
  </si>
  <si>
    <t>1.1.3.2 არამატერიალური ძირითადი აქტივები</t>
  </si>
  <si>
    <t>1.1.3.2.1 ლიცენზიები</t>
  </si>
  <si>
    <t>1.1.3.2.2 სხვა არამატერიალური ძირითადი აქტივები</t>
  </si>
  <si>
    <t>1.2 მატერიალური მარაგები</t>
  </si>
  <si>
    <t>1.2.1სტრატეგიული მარაგები</t>
  </si>
  <si>
    <t>1.2.2 სხვა მატერიალური მარაგები</t>
  </si>
  <si>
    <t>1.2.2.1 ნედლეული და მასალები</t>
  </si>
  <si>
    <t>1.2.2.2 დაუმთავრებელი წარმოება</t>
  </si>
  <si>
    <t>1.2.2.3 მზა პროდუქცია</t>
  </si>
  <si>
    <t>1.2.2.4 შემდგომი რეალიზაციისათვის შეძენილი საქონელი</t>
  </si>
  <si>
    <t>1.3 ფასეულობები</t>
  </si>
  <si>
    <t>1.4 არაწარმოებული აქტივები</t>
  </si>
  <si>
    <t>1.4.1 მიწა</t>
  </si>
  <si>
    <t>1.4.2 წიაღისეული</t>
  </si>
  <si>
    <t>1.4.3 სხვა ბუნებრივი აქტივები</t>
  </si>
  <si>
    <t>1.4.3.1რადიოსიხშირული სპექტრით სარგებლობის ლიცენზია</t>
  </si>
  <si>
    <t>1.4.3.2 სხვა დანარჩენი ბუნებრივი აქტივები</t>
  </si>
  <si>
    <t>1.4.4 არაწარმოებული არამატერიალური აქტივები</t>
  </si>
  <si>
    <t>2.1.1შენობა-ნაგებობები</t>
  </si>
  <si>
    <t>2.1.1.1 საცხოვრებელი შენობები</t>
  </si>
  <si>
    <t>2.1.1.2 არასაცხოვრებელი შენობები</t>
  </si>
  <si>
    <t>2.1.1.3 საგზაო მაგისტრალები</t>
  </si>
  <si>
    <t>2.1.1.4 ქუჩები</t>
  </si>
  <si>
    <t>2.1.1.5 გზები</t>
  </si>
  <si>
    <t>2.1.1.6 ხიდები</t>
  </si>
  <si>
    <t>2.1.1.7 გვირაბები</t>
  </si>
  <si>
    <t>2.1.1.8 საკანალიზაციო და წყლის მომარაგების სისტემები</t>
  </si>
  <si>
    <t>2.1.1.9 ელექტროგადამცემი ხაზები</t>
  </si>
  <si>
    <t>2.1.1.10 მილსადენები</t>
  </si>
  <si>
    <t>2.1.1.11 სხვა შენობა-ნაგებობები</t>
  </si>
  <si>
    <t>2.1.2 მანქანა-დანადგარები და ინვენტარი</t>
  </si>
  <si>
    <t>2.1.2.1 სატრანსპორტო საშუალებები</t>
  </si>
  <si>
    <t>2.1.2.2 სხვა მანქანა-დანადგარები და ინვენტარი</t>
  </si>
  <si>
    <t>2.1.3 სხვა ძირითადი აქტივები</t>
  </si>
  <si>
    <t>2.1.3.1 კულტივირებული აქტივები</t>
  </si>
  <si>
    <t>2.1.3.2 არამატერიალური ძირითადი აქტივები</t>
  </si>
  <si>
    <t>2.1.3.2.1 ლიცენზიები</t>
  </si>
  <si>
    <t>2.1.3.2.2 სხვა არამატერიალური ძირითადი აქტივები</t>
  </si>
  <si>
    <t>2.2 მატერიალური მარაგები</t>
  </si>
  <si>
    <t>2.2.1სტრატეგიული მარაგები</t>
  </si>
  <si>
    <t>2.2.2 სხვა მატერიალური მარაგები</t>
  </si>
  <si>
    <t>2.2.2.1 ნედლეული და მასალები</t>
  </si>
  <si>
    <t>2.2.2.2 დაუმთავრებელი წარმოება</t>
  </si>
  <si>
    <t>2.2.2.3 მზა პროდუქცია</t>
  </si>
  <si>
    <t>2.2.2.4 შემდგომი რეალიზაციისათვის შეძენილი საქონელი</t>
  </si>
  <si>
    <t>2.3 ფასეულობები</t>
  </si>
  <si>
    <t>2.4 არაწარმოებული აქტივები</t>
  </si>
  <si>
    <t>2.4.1 მიწა</t>
  </si>
  <si>
    <t>2.4.2 წიაღისეული</t>
  </si>
  <si>
    <t>2.4.3 სხვა ბუნებრივი აქტივები</t>
  </si>
  <si>
    <t>2.4.3.1რადიოსიხშირული სპექტრით სარგებლობის ლიცენზია</t>
  </si>
  <si>
    <t>2.4.3.2 სხვა დანარჩენი ბუნებრივი აქტივები</t>
  </si>
  <si>
    <t>2.4.4 არაწარმოებული არამატერიალური აქტივები</t>
  </si>
  <si>
    <t>2.1 ძირითადი აქტივები</t>
  </si>
  <si>
    <t>1.1 საშინაო</t>
  </si>
  <si>
    <t>1.1.1 ვალუტა და დეპოზიტები</t>
  </si>
  <si>
    <t>1.1.2 ფასიანი ქაღალდები, გარდა აქციებისა</t>
  </si>
  <si>
    <t>1.1.3 სესხები</t>
  </si>
  <si>
    <t>1.1.4 აქციები და სხვა კაპიტალი</t>
  </si>
  <si>
    <t>1.1.5 სადაზღვევო ტექნიკური რეზერვები</t>
  </si>
  <si>
    <t>1.1.6 წარმოებული ფინანსური ინსტრუმენტები</t>
  </si>
  <si>
    <t>1.1.7 სხვა დებიტორული დავალიანებები</t>
  </si>
  <si>
    <t>1.2 საგარეო</t>
  </si>
  <si>
    <t>1.2.1 ვალუტა და დეპოზიტები</t>
  </si>
  <si>
    <t>1.2.2 ფასიანი ქაღალდები, გარდა აქციებისა</t>
  </si>
  <si>
    <t>1.2.3 სესხები</t>
  </si>
  <si>
    <t>1.2.4 აქციები და სხვა კაპიტალი</t>
  </si>
  <si>
    <t>1.2.5 სადაზღვევო ტექნიკური რეზერვები</t>
  </si>
  <si>
    <t>1.2.6 წარმოებული ფინანსური ინსტრუმენტები</t>
  </si>
  <si>
    <t>1.2.7 სხვა დებიტორული დავალიანებები</t>
  </si>
  <si>
    <t>1.3 მონეტარული ოქრო და ნასესხობის სპეციალური უფლება</t>
  </si>
  <si>
    <t>2.1 საშინაო</t>
  </si>
  <si>
    <t>2.1.1 ვალუტა და დეპოზიტები</t>
  </si>
  <si>
    <t>2.1.2 ფასიანი ქაღალდები, გარდა აქციებისა</t>
  </si>
  <si>
    <t>2.1.3 სესხები</t>
  </si>
  <si>
    <t>2.1.4 აქციები და სხვა კაპიტალი (მხ. სახელმწიფო საწარმოები და ორგანიზაციები)</t>
  </si>
  <si>
    <t>2.1.5 სადაზღვევო ტექნიკური რეზერვები</t>
  </si>
  <si>
    <t>2.1.6 წარმოებული ფინანსური ინსტრუმენტები</t>
  </si>
  <si>
    <t>2.1.7 სხვა კრედიტორული დავალიანებები</t>
  </si>
  <si>
    <t>2.2 საგარეო</t>
  </si>
  <si>
    <t>2.2.1 ვალუტა და დეპოზიტები</t>
  </si>
  <si>
    <t>2.2.2 ფასიანი ქაღალდები, გარდა აქციებისა</t>
  </si>
  <si>
    <t>2.2.3 სესხები</t>
  </si>
  <si>
    <t>2.2.4 აქციები და სხვა კაპიტალი (მხ. სახელმწიფო საწარმოები და ორგანიზაციები)</t>
  </si>
  <si>
    <t>2.2.5 სადაზღვევო ტექნიკური რეზერვები</t>
  </si>
  <si>
    <t>2.2.6 წარმოებული ფინანსური ინსტრუმენტები</t>
  </si>
  <si>
    <t>2.2.7 სხვა კრედიტორული დავალიანებები</t>
  </si>
  <si>
    <t>3.1 საშინაო</t>
  </si>
  <si>
    <t>3.1.1 ვალუტა და დეპოზიტები</t>
  </si>
  <si>
    <t>3.1.2 ფასიანი ქაღალდები, გარდა აქციებისა</t>
  </si>
  <si>
    <t>3.1.3 სესხები</t>
  </si>
  <si>
    <t>3.1.4 აქციები და სხვა კაპიტალი</t>
  </si>
  <si>
    <t>3.1.5 სადაზღვევო ტექნიკური რეზერვები</t>
  </si>
  <si>
    <t>3.1.6 წარმოებული ფინანსური ინსტრუმენტები</t>
  </si>
  <si>
    <t>3.1.7 სხვა დებიტორული დავალიანებები</t>
  </si>
  <si>
    <t>3.2 საგარეო</t>
  </si>
  <si>
    <t>3.2.1 ვალუტა და დეპოზიტები</t>
  </si>
  <si>
    <t>3.2.2 ფასიანი ქაღალდები, გარდა აქციებისა</t>
  </si>
  <si>
    <t>3.2.3 სესხები</t>
  </si>
  <si>
    <t>3.2.4 აქციები და სხვა კაპიტალი</t>
  </si>
  <si>
    <t>3.2.5 სადაზღვევო ტექნიკური რეზერვები</t>
  </si>
  <si>
    <t>3.2.6 წარმოებული ფინანსური ინსტრუმენტები</t>
  </si>
  <si>
    <t>3.2.7 სხვა დებიტორული დავალიანებები</t>
  </si>
  <si>
    <t>3.3 მონეტარული ოქრო და ნასესხობის სპეციალური უფლება</t>
  </si>
  <si>
    <t>4.1 საშინაო</t>
  </si>
  <si>
    <t>4.1.1 ვალუტა და დეპოზიტები</t>
  </si>
  <si>
    <t>4.1.2 ფასიანი ქაღალდები, გარდა აქციებისა</t>
  </si>
  <si>
    <t>4.1.3 სესხები</t>
  </si>
  <si>
    <t>4.1.4 აქციები და სხვა კაპიტალი (მხ. სახელმწიფო საწარმოები და ორგანიზაციები)</t>
  </si>
  <si>
    <t>4.1.5 სადაზღვევო ტექნიკური რეზერვები</t>
  </si>
  <si>
    <t>4.1.6 წარმოებული ფინანსური ინსტრუმენტები</t>
  </si>
  <si>
    <t>4.1.7 სხვა კრედიტორული დავალიანებები</t>
  </si>
  <si>
    <t>4.2 საგარეო</t>
  </si>
  <si>
    <t>4.2.1 ვალუტა და დეპოზიტები</t>
  </si>
  <si>
    <t>4.2.2 ფასიანი ქაღალდები, გარდა აქციებისა</t>
  </si>
  <si>
    <t>4.2.3 სესხები</t>
  </si>
  <si>
    <t>4.2.4 აქციები და სხვა კაპიტალი (მხ. სახელმწიფო საწარმოები და ორგანიზაციები)</t>
  </si>
  <si>
    <t>4.2.5 სადაზღვევო ტექნიკური რეზერვები</t>
  </si>
  <si>
    <t>4.2.6 წარმოებული ფინანსური ინსტრუმენტები</t>
  </si>
  <si>
    <t>4.2.7 სხვა კრედიტორული დავალიანებები</t>
  </si>
  <si>
    <t>4.3 ბიუჯეტის წინაშე დარიცხული ვალდებულებების კლება</t>
  </si>
  <si>
    <t>5.3.2 სხვა დანარჩენი ბუნებრივი აქტივები</t>
  </si>
  <si>
    <t>5.3.1 რადიოსიხშირული სპექტრით სარგებლობის ლიცენზია</t>
  </si>
  <si>
    <t>5.3 სხვა ბუნებრივი აქტივები</t>
  </si>
  <si>
    <t>5.2 წიაღისეული</t>
  </si>
  <si>
    <t>5.1 მიწა</t>
  </si>
  <si>
    <t>1.1. სტრატეგიული მარაგები</t>
  </si>
  <si>
    <t>1.2. სხვა მატერიალური მარაგები</t>
  </si>
  <si>
    <t>1.2.1. ნედლეული და მასალები</t>
  </si>
  <si>
    <t>1.2.2 დაუმთავრებელი წარმოება</t>
  </si>
  <si>
    <t>1.2.3 მზა პროდუქცია</t>
  </si>
  <si>
    <t>1.2.4 შემდგომი რეალიზაციისათვის შეძენილი საქონელი</t>
  </si>
  <si>
    <t>1.2.5 ფულადი დოკუმენტები</t>
  </si>
  <si>
    <t>1.2.6 სათადარიგო ნაწილები</t>
  </si>
  <si>
    <t>1.2.7 სხვა დარჩენილი მატერიალური მარაგები</t>
  </si>
  <si>
    <t>2.1.2 არასაცხოვრებელი შენობები</t>
  </si>
  <si>
    <t>2.1.8 გაყვანილობის სისტემები</t>
  </si>
  <si>
    <t>2.2 მანქანა-დანადგარები და ინვენტარი</t>
  </si>
  <si>
    <t>2.2.2 სხვა მანქანა-დანადგარები და ინვენტარი</t>
  </si>
  <si>
    <t xml:space="preserve">2.4.1 დაუმთავრებელი ძირითდი აქტივი
</t>
  </si>
  <si>
    <t xml:space="preserve">2.4.2 საოპერაციო იჯარით მიღებული ქონების არსებითი გაუმჯობესება
</t>
  </si>
  <si>
    <t>4.1. ძვირფასი ქვები და ლითონები</t>
  </si>
  <si>
    <t>4.2. ხელოვნების ნიმუშები</t>
  </si>
  <si>
    <t>4.3. სხვა ფასეულობები</t>
  </si>
  <si>
    <t>5.4 არაწარმოებული არამატერიალური აქტივები</t>
  </si>
  <si>
    <t>ფინანსური აქტივები</t>
  </si>
  <si>
    <t>ვალუტა დეპოზიტები</t>
  </si>
  <si>
    <t>სესხები</t>
  </si>
  <si>
    <t>სადაზღვევო ტექნიკური რეზერვები</t>
  </si>
  <si>
    <t>სხვა დებიტორული დავალიანებები</t>
  </si>
  <si>
    <t>მონეტარული ოქრო და ნასესხობის სპეციალური უფლება</t>
  </si>
  <si>
    <t>ვალუტა და დეპოზიტები</t>
  </si>
  <si>
    <t>სხვა კრედიტორული დავალიანებები</t>
  </si>
  <si>
    <t>შემოსულობები (დარიცხვით წარმოქნილი დავალიანებები) იჯარა</t>
  </si>
  <si>
    <t xml:space="preserve">სპეც </t>
  </si>
  <si>
    <t>სამგზავრო</t>
  </si>
  <si>
    <t>პერიოდულობა: წლიური, კვარტალური წლიური</t>
  </si>
  <si>
    <t xml:space="preserve">   კოდი ------------2302----------   </t>
  </si>
  <si>
    <r>
      <t xml:space="preserve">პერიოდულობა: წლიური, კვარტალური </t>
    </r>
    <r>
      <rPr>
        <vertAlign val="subscript"/>
        <sz val="11"/>
        <rFont val="Sylfaen"/>
        <family val="1"/>
      </rPr>
      <t xml:space="preserve"> წლიური</t>
    </r>
  </si>
  <si>
    <t xml:space="preserve">   კოდი 2302</t>
  </si>
  <si>
    <t>კოდი  2302</t>
  </si>
  <si>
    <t>პერიოდულობა: წლიური, კვარტალური  წლიური</t>
  </si>
  <si>
    <t>კოდი 2302</t>
  </si>
  <si>
    <t>ორგანიზაციის დასახელება სსიპ შემოსავლების სამსახური</t>
  </si>
  <si>
    <t xml:space="preserve">2.2.9 სამხედრო ტექნიკისა და ტყვია-წამლის შეძენის </t>
  </si>
  <si>
    <t xml:space="preserve">2.1.2.2. პირობითად განხორციელებული </t>
  </si>
  <si>
    <r>
      <t xml:space="preserve">ორგანიზაციის დასახელება   </t>
    </r>
    <r>
      <rPr>
        <sz val="12"/>
        <rFont val="Sylfaen"/>
        <family val="1"/>
      </rPr>
      <t xml:space="preserve">    სსიპ შემოსავლ;ების სამსახური</t>
    </r>
  </si>
  <si>
    <t>ნაშთი წლის (კვარტლის) ბოლოს</t>
  </si>
  <si>
    <t>ნაშთი წლის დასაწყისისთვის</t>
  </si>
  <si>
    <r>
      <t>ნაღდი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ფული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სალაროში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ეროვნულ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ვალუტაში</t>
    </r>
  </si>
  <si>
    <r>
      <t>ნაღდი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ფული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სალაროში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უცხოურ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ვალუტაში</t>
    </r>
  </si>
  <si>
    <r>
      <t>მიმდინარე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ანგარიში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ბანკში ეროვნულ ვალუტაში</t>
    </r>
    <r>
      <rPr>
        <sz val="10"/>
        <rFont val="Times New Roman"/>
        <family val="1"/>
      </rPr>
      <t xml:space="preserve"> </t>
    </r>
    <r>
      <rPr>
        <sz val="10"/>
        <color indexed="8"/>
        <rFont val="Sylfaen"/>
        <family val="1"/>
      </rPr>
      <t/>
    </r>
  </si>
  <si>
    <t>1211</t>
  </si>
  <si>
    <t xml:space="preserve">მიმდინარე ანგარიში ბანკში უცხოურ ვალუტაში </t>
  </si>
  <si>
    <t>1212</t>
  </si>
  <si>
    <t>მიმდინარე ანგარიში არასაბიჯეტო სახსრებისათვის ხაზინაში</t>
  </si>
  <si>
    <r>
      <t>ანგარიში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საბიუჯეტო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სახსრებით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ორგანიზაციის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საკასო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ხარჯებისათვის</t>
    </r>
  </si>
  <si>
    <r>
      <t>დეპოზიტები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ხაზინაში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ეროვნულ</t>
    </r>
    <r>
      <rPr>
        <sz val="10"/>
        <color indexed="8"/>
        <rFont val="Times New Roman"/>
        <family val="1"/>
      </rPr>
      <t xml:space="preserve"> </t>
    </r>
    <r>
      <rPr>
        <sz val="10"/>
        <color indexed="8"/>
        <rFont val="Sylfaen"/>
        <family val="1"/>
      </rPr>
      <t>ვალუტაში</t>
    </r>
  </si>
  <si>
    <r>
      <t>დეპოზიტები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ხაზინაში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უცხოურ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ვალუტაში</t>
    </r>
  </si>
  <si>
    <r>
      <t>ხაზინის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სავალუტო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ანგარიში</t>
    </r>
  </si>
  <si>
    <t>გადასახადების სახაზინო ანგარიში</t>
  </si>
  <si>
    <t>სხვადასხვა ანგარიშები ხაზინაში</t>
  </si>
  <si>
    <t>მოთხოვნები ფულადი სახსრების დანაკლისებით</t>
  </si>
  <si>
    <t>საშემოსავლო გადასახადი</t>
  </si>
  <si>
    <t>ქონების გადასახადი</t>
  </si>
  <si>
    <t>დამატებული ღირებულების გადასახადი</t>
  </si>
  <si>
    <t>აქციზის გადასახადი</t>
  </si>
  <si>
    <t>იმპორტის გადასახადი</t>
  </si>
  <si>
    <t>სხვა გადასახადები</t>
  </si>
  <si>
    <t>გადახდილი სხვა გადასახადები</t>
  </si>
  <si>
    <t>780</t>
  </si>
  <si>
    <t>790</t>
  </si>
  <si>
    <t>800</t>
  </si>
  <si>
    <t>810</t>
  </si>
  <si>
    <t>820</t>
  </si>
  <si>
    <t>830</t>
  </si>
  <si>
    <t>840</t>
  </si>
  <si>
    <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ფასიანი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ქაღალდებით</t>
    </r>
    <r>
      <rPr>
        <sz val="10"/>
        <rFont val="Times New Roman"/>
        <family val="1"/>
      </rPr>
      <t xml:space="preserve">, </t>
    </r>
    <r>
      <rPr>
        <sz val="10"/>
        <rFont val="Sylfaen"/>
        <family val="1"/>
      </rPr>
      <t>გარდა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აქციებისა</t>
    </r>
  </si>
  <si>
    <r>
      <t>მოკლევადიანი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  <r>
      <rPr>
        <sz val="10"/>
        <rFont val="Times New Roman"/>
        <family val="1"/>
      </rPr>
      <t xml:space="preserve">  </t>
    </r>
    <r>
      <rPr>
        <sz val="10"/>
        <rFont val="Sylfaen"/>
        <family val="1"/>
      </rPr>
      <t>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სესხებით</t>
    </r>
    <r>
      <rPr>
        <sz val="10"/>
        <rFont val="Times New Roman"/>
        <family val="1"/>
      </rPr>
      <t>                            </t>
    </r>
  </si>
  <si>
    <r>
      <t>მოკლევადიანი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სასესხო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ვალდებულებები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არასაბიუჯეტო</t>
    </r>
    <r>
      <rPr>
        <sz val="10"/>
        <rFont val="Times New Roman"/>
        <family val="1"/>
      </rPr>
      <t xml:space="preserve"> </t>
    </r>
    <r>
      <rPr>
        <sz val="10"/>
        <rFont val="Sylfaen"/>
        <family val="1"/>
      </rPr>
      <t>სახსრებით</t>
    </r>
    <r>
      <rPr>
        <sz val="10"/>
        <rFont val="Times New Roman"/>
        <family val="1"/>
      </rPr>
      <t>        </t>
    </r>
  </si>
  <si>
    <t>საქონლის და მომსახურების მოწოდებით დარიცხული ვალდებულებები</t>
  </si>
  <si>
    <t>არაფინანსური აქტივების მოწოდებით დარიცხული ვალდებულებები</t>
  </si>
  <si>
    <t>გადასახდელი სხვა  გადასახდელები</t>
  </si>
  <si>
    <t>გადასახდელი ქონების გადასახადი</t>
  </si>
  <si>
    <t>3246</t>
  </si>
  <si>
    <t>გადასახდელი აქციზი</t>
  </si>
  <si>
    <t>3247</t>
  </si>
  <si>
    <t>გადასახდელი იმპორტის გადასახადი</t>
  </si>
  <si>
    <t>3248</t>
  </si>
  <si>
    <t>დამქირავებლის მიერ ფულადი  ფორმით გაწეული სოციალური დახმარებით დარიცხული ვალდებულებები</t>
  </si>
  <si>
    <t>დამქირავებლის მიერ სასაქონლო ფორმით გაწეული სოციალური დახმარებით დარიცხული ვალდებულებები</t>
  </si>
  <si>
    <t xml:space="preserve">ვალდებულებები ორგანიზაციის მომუშავეების ხელფასებიდან დაკავებული თანხებით </t>
  </si>
  <si>
    <t>მოკლევადიანი ანარიცხები</t>
  </si>
  <si>
    <t>3287</t>
  </si>
  <si>
    <t>გრძელვადინი ანარიცხები</t>
  </si>
  <si>
    <t>3334</t>
  </si>
  <si>
    <t>საბანკო გარანტიები</t>
  </si>
  <si>
    <t>12</t>
  </si>
  <si>
    <t xml:space="preserve">მთავარი ბუღალტერი:            </t>
  </si>
  <si>
    <t>საოპერაციო იჯარით მიღებული ქონების არსებითი გაუმჯობესება</t>
  </si>
  <si>
    <t>2016  წლის  1ივლისის</t>
  </si>
  <si>
    <t xml:space="preserve">    პერიოდულობა: წლიური, კვარტალური წლიური                              2016  წლის 1 ივლიისი</t>
  </si>
  <si>
    <t>2016  წლის 1 ივლისისთვის</t>
  </si>
  <si>
    <t xml:space="preserve">                 2016 წლის 1 ივლისისთვის</t>
  </si>
  <si>
    <t>2016 წ</t>
  </si>
  <si>
    <t>2016 წლისათვის რიცხული დებიტორული დავალიანებები</t>
  </si>
  <si>
    <r>
      <t xml:space="preserve">                                       ორგანიზაციების ანგარიშებზე რიცხული დებიტორული დავალიანებათა შესახებ                                                         </t>
    </r>
    <r>
      <rPr>
        <sz val="9"/>
        <rFont val="Sylfaen"/>
        <family val="1"/>
      </rPr>
      <t>დანართი #9</t>
    </r>
  </si>
  <si>
    <t xml:space="preserve"> შემოსავლების სამსახური</t>
  </si>
  <si>
    <t xml:space="preserve">პერიოდულობა: წლიური, კვარტალური     2016  წლის 1 ივლისის თვის     </t>
  </si>
  <si>
    <t>კოდი  ---2302---</t>
  </si>
  <si>
    <r>
      <t xml:space="preserve">ორგანიზაციის დასახელება </t>
    </r>
    <r>
      <rPr>
        <sz val="14"/>
        <rFont val="Sylfaen"/>
        <family val="1"/>
      </rPr>
      <t xml:space="preserve">  </t>
    </r>
    <r>
      <rPr>
        <b/>
        <sz val="14"/>
        <rFont val="Sylfaen"/>
        <family val="1"/>
      </rPr>
      <t>სსიპ შემოსავლების სამსახური</t>
    </r>
  </si>
  <si>
    <r>
      <t xml:space="preserve">ორგანიზაციის დასახელება  </t>
    </r>
    <r>
      <rPr>
        <b/>
        <sz val="12"/>
        <rFont val="Sylfaen"/>
        <family val="1"/>
      </rPr>
      <t xml:space="preserve"> სსიპ შემოსავლების სამსახური</t>
    </r>
  </si>
  <si>
    <r>
      <t xml:space="preserve">ორგანიზაციის დასახელება  </t>
    </r>
    <r>
      <rPr>
        <b/>
        <sz val="14"/>
        <rFont val="Sylfaen"/>
        <family val="1"/>
      </rPr>
      <t>სსიპ შემოსავლების სამსახური</t>
    </r>
  </si>
  <si>
    <r>
      <t xml:space="preserve">      ორგანიზაციის დასახელება</t>
    </r>
    <r>
      <rPr>
        <b/>
        <sz val="12"/>
        <rFont val="Sylfaen"/>
        <family val="1"/>
      </rPr>
      <t xml:space="preserve"> სსიპ შემოსავლების სამსახური</t>
    </r>
  </si>
  <si>
    <t xml:space="preserve">2.4 სხვა დანარჩენი ძირითდი აქტივები
</t>
  </si>
  <si>
    <t>არასაბიუჯეტო სახსრები</t>
  </si>
  <si>
    <t>ნაშთი წლის (კვარტლის) ბოლოს 30.06.2016</t>
  </si>
  <si>
    <t>ნაშთი წლის დასაწყისისთვის 01.01.2016</t>
  </si>
  <si>
    <t>საანგარიშო პერიოდში გაწეული  ფაქტობრივი ხარჯი (საკასო)</t>
  </si>
  <si>
    <t xml:space="preserve">საანგარიშო პერიოდში გაწეული დარიცხული ხარჯი </t>
  </si>
  <si>
    <t>საანგარიშო პერიოდში ბოლოს</t>
  </si>
  <si>
    <t>1996-2005წ.</t>
  </si>
  <si>
    <t>დანართი#10</t>
  </si>
  <si>
    <t xml:space="preserve">                                          ინფორმაცია                                              
ორგანიზაციის ანგარიშებზე რიცხულ კრედიტორულ დავალიანებათა შესახებ </t>
  </si>
  <si>
    <t>2006წ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</si>
</sst>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\ _L_a_r_i_-;\-* #,##0.00\ _L_a_r_i_-;_-* &quot;-&quot;??\ _L_a_r_i_-;_-@_-"/>
    <numFmt numFmtId="165" formatCode="_-* #,##0.00_р_._-;\-* #,##0.00_р_._-;_-* &quot;-&quot;??_р_._-;_-@_-"/>
    <numFmt numFmtId="166" formatCode="_-* #,##0_р_._-;\-* #,##0_р_._-;_-* &quot;-&quot;??_р_._-;_-@_-"/>
    <numFmt numFmtId="167" formatCode="_(* #,##0_);_(* \(#,##0\);_(* &quot;-&quot;??_);_(@_)"/>
  </numFmts>
  <fonts count="6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ylfaen"/>
      <family val="1"/>
    </font>
    <font>
      <sz val="11"/>
      <name val="Sylfaen"/>
      <family val="1"/>
    </font>
    <font>
      <sz val="10"/>
      <name val="Arial"/>
      <family val="2"/>
      <charset val="204"/>
    </font>
    <font>
      <b/>
      <sz val="10"/>
      <name val="Sylfaen"/>
      <family val="1"/>
    </font>
    <font>
      <b/>
      <sz val="12"/>
      <name val="Sylfaen"/>
      <family val="1"/>
    </font>
    <font>
      <vertAlign val="subscript"/>
      <sz val="11"/>
      <name val="Sylfaen"/>
      <family val="1"/>
    </font>
    <font>
      <b/>
      <sz val="11"/>
      <name val="Sylfaen"/>
      <family val="1"/>
    </font>
    <font>
      <sz val="12"/>
      <name val="Sylfaen"/>
      <family val="1"/>
    </font>
    <font>
      <sz val="8"/>
      <name val="Sylfaen"/>
      <family val="1"/>
    </font>
    <font>
      <sz val="14"/>
      <name val="Sylfaen"/>
      <family val="1"/>
    </font>
    <font>
      <sz val="7"/>
      <name val="Sylfaen"/>
      <family val="1"/>
    </font>
    <font>
      <sz val="9"/>
      <name val="Sylfaen"/>
      <family val="1"/>
    </font>
    <font>
      <b/>
      <sz val="9"/>
      <name val="Sylfaen"/>
      <family val="1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LitNusx"/>
      <family val="2"/>
    </font>
    <font>
      <i/>
      <sz val="10"/>
      <name val="Sylfaen"/>
      <family val="1"/>
    </font>
    <font>
      <sz val="10"/>
      <name val="AcadNusx"/>
    </font>
    <font>
      <sz val="11"/>
      <name val="LitNusx"/>
      <family val="2"/>
    </font>
    <font>
      <sz val="10"/>
      <name val="Arial"/>
      <family val="2"/>
    </font>
    <font>
      <sz val="14"/>
      <color theme="1"/>
      <name val="Sylfaen"/>
      <family val="1"/>
    </font>
    <font>
      <sz val="10"/>
      <color theme="1"/>
      <name val="Sylfaen"/>
      <family val="1"/>
    </font>
    <font>
      <sz val="11"/>
      <color theme="1"/>
      <name val="Sylfaen"/>
      <family val="1"/>
    </font>
    <font>
      <b/>
      <sz val="10"/>
      <color theme="1"/>
      <name val="Sylfaen"/>
      <family val="1"/>
    </font>
    <font>
      <i/>
      <sz val="10"/>
      <color theme="1"/>
      <name val="Sylfaen"/>
      <family val="1"/>
    </font>
    <font>
      <b/>
      <sz val="14"/>
      <name val="Sylfaen"/>
      <family val="1"/>
    </font>
    <font>
      <sz val="12"/>
      <name val="Times New Roman"/>
      <family val="1"/>
    </font>
    <font>
      <sz val="10"/>
      <name val="Times New Roman"/>
      <family val="1"/>
    </font>
    <font>
      <sz val="8.5"/>
      <name val="Times New Roman"/>
      <family val="1"/>
    </font>
    <font>
      <sz val="8.5"/>
      <name val="Sylfaen"/>
      <family val="1"/>
    </font>
    <font>
      <sz val="10"/>
      <name val="Arial"/>
      <family val="2"/>
    </font>
    <font>
      <b/>
      <i/>
      <sz val="9"/>
      <name val="Sylfaen"/>
      <family val="1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rgb="FFFF0000"/>
      <name val="Sylfaen"/>
      <family val="1"/>
    </font>
    <font>
      <b/>
      <sz val="9"/>
      <name val="LitNusx"/>
      <family val="2"/>
    </font>
    <font>
      <i/>
      <sz val="9"/>
      <name val="LitNusx"/>
      <family val="2"/>
    </font>
    <font>
      <sz val="9"/>
      <name val="LitNusx"/>
      <family val="2"/>
    </font>
    <font>
      <b/>
      <sz val="8"/>
      <name val="Arial"/>
      <family val="2"/>
    </font>
    <font>
      <b/>
      <sz val="10"/>
      <name val="LitNusx"/>
      <family val="2"/>
    </font>
    <font>
      <i/>
      <sz val="10"/>
      <name val="LitNusx"/>
      <family val="2"/>
    </font>
    <font>
      <b/>
      <sz val="10"/>
      <name val="Arial"/>
      <family val="2"/>
    </font>
    <font>
      <sz val="10"/>
      <color rgb="FFFF0000"/>
      <name val="Sylfaen"/>
      <family val="1"/>
    </font>
    <font>
      <sz val="10"/>
      <color rgb="FFFF0000"/>
      <name val="Arial"/>
      <family val="2"/>
      <charset val="204"/>
    </font>
    <font>
      <sz val="12"/>
      <color rgb="FFFF0000"/>
      <name val="Sylfaen"/>
      <family val="1"/>
    </font>
    <font>
      <sz val="9"/>
      <color rgb="FFFF0000"/>
      <name val="Sylfaen"/>
      <family val="1"/>
    </font>
    <font>
      <sz val="9"/>
      <name val="Arial"/>
      <family val="2"/>
    </font>
    <font>
      <sz val="12"/>
      <color theme="0"/>
      <name val="Sylfaen"/>
      <family val="1"/>
    </font>
    <font>
      <b/>
      <sz val="12"/>
      <name val="Arial"/>
      <family val="2"/>
    </font>
    <font>
      <sz val="12"/>
      <name val="Arial"/>
      <family val="2"/>
    </font>
    <font>
      <sz val="12"/>
      <color rgb="FFFF0000"/>
      <name val="Arial"/>
      <family val="2"/>
    </font>
    <font>
      <sz val="12"/>
      <color indexed="22"/>
      <name val="Arial"/>
      <family val="2"/>
    </font>
    <font>
      <sz val="10"/>
      <color indexed="8"/>
      <name val="Times New Roman"/>
      <family val="1"/>
    </font>
    <font>
      <sz val="10"/>
      <color indexed="8"/>
      <name val="Sylfaen"/>
      <family val="1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i/>
      <sz val="12"/>
      <name val="Sylfaen"/>
      <family val="1"/>
    </font>
    <font>
      <b/>
      <i/>
      <sz val="10"/>
      <name val="Sylfaen"/>
      <family val="1"/>
    </font>
    <font>
      <b/>
      <sz val="16"/>
      <name val="Sylfae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4" fillId="0" borderId="0"/>
    <xf numFmtId="0" fontId="15" fillId="0" borderId="0"/>
    <xf numFmtId="0" fontId="2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3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35" fillId="0" borderId="0" applyFont="0" applyFill="0" applyBorder="0" applyAlignment="0" applyProtection="0"/>
  </cellStyleXfs>
  <cellXfs count="979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 vertical="center"/>
    </xf>
    <xf numFmtId="0" fontId="2" fillId="0" borderId="0" xfId="2" applyFont="1" applyAlignment="1">
      <alignment horizontal="center"/>
    </xf>
    <xf numFmtId="0" fontId="3" fillId="0" borderId="0" xfId="2" applyFont="1"/>
    <xf numFmtId="0" fontId="2" fillId="0" borderId="0" xfId="6" applyFont="1" applyAlignment="1"/>
    <xf numFmtId="0" fontId="2" fillId="0" borderId="0" xfId="6" applyFont="1"/>
    <xf numFmtId="0" fontId="13" fillId="0" borderId="0" xfId="8" applyFont="1"/>
    <xf numFmtId="0" fontId="4" fillId="2" borderId="0" xfId="3" applyFill="1"/>
    <xf numFmtId="49" fontId="2" fillId="2" borderId="5" xfId="3" applyNumberFormat="1" applyFont="1" applyFill="1" applyBorder="1" applyAlignment="1">
      <alignment horizontal="center" vertical="center" wrapText="1"/>
    </xf>
    <xf numFmtId="0" fontId="2" fillId="2" borderId="0" xfId="3" applyFont="1" applyFill="1" applyBorder="1" applyAlignment="1">
      <alignment horizontal="left" vertical="center" wrapText="1"/>
    </xf>
    <xf numFmtId="0" fontId="2" fillId="2" borderId="0" xfId="3" applyFont="1" applyFill="1" applyBorder="1" applyAlignment="1">
      <alignment wrapText="1"/>
    </xf>
    <xf numFmtId="0" fontId="4" fillId="2" borderId="0" xfId="3" applyFont="1" applyFill="1"/>
    <xf numFmtId="0" fontId="2" fillId="0" borderId="0" xfId="3" applyFont="1"/>
    <xf numFmtId="0" fontId="17" fillId="0" borderId="0" xfId="3" applyFont="1"/>
    <xf numFmtId="0" fontId="2" fillId="0" borderId="0" xfId="5" applyFont="1"/>
    <xf numFmtId="0" fontId="19" fillId="0" borderId="0" xfId="5" applyFont="1"/>
    <xf numFmtId="0" fontId="20" fillId="0" borderId="0" xfId="5" applyFont="1" applyAlignment="1"/>
    <xf numFmtId="0" fontId="19" fillId="0" borderId="0" xfId="5" applyFont="1" applyAlignment="1"/>
    <xf numFmtId="0" fontId="21" fillId="0" borderId="0" xfId="10" applyAlignment="1">
      <alignment wrapText="1"/>
    </xf>
    <xf numFmtId="0" fontId="2" fillId="0" borderId="0" xfId="10" applyFont="1" applyAlignment="1">
      <alignment wrapText="1"/>
    </xf>
    <xf numFmtId="0" fontId="4" fillId="0" borderId="0" xfId="3" applyFill="1"/>
    <xf numFmtId="0" fontId="13" fillId="0" borderId="0" xfId="5" applyFont="1"/>
    <xf numFmtId="0" fontId="13" fillId="0" borderId="0" xfId="5" applyFont="1" applyAlignment="1"/>
    <xf numFmtId="0" fontId="13" fillId="0" borderId="0" xfId="5" applyFont="1" applyAlignment="1">
      <alignment vertical="center"/>
    </xf>
    <xf numFmtId="0" fontId="13" fillId="0" borderId="0" xfId="5" applyFont="1" applyAlignment="1">
      <alignment horizontal="center" vertical="center"/>
    </xf>
    <xf numFmtId="49" fontId="13" fillId="0" borderId="5" xfId="5" applyNumberFormat="1" applyFont="1" applyBorder="1" applyAlignment="1">
      <alignment horizontal="center" vertical="center"/>
    </xf>
    <xf numFmtId="49" fontId="13" fillId="0" borderId="5" xfId="5" applyNumberFormat="1" applyFont="1" applyBorder="1" applyAlignment="1">
      <alignment horizontal="center" vertical="center" wrapText="1"/>
    </xf>
    <xf numFmtId="0" fontId="13" fillId="0" borderId="0" xfId="5" applyFont="1" applyBorder="1"/>
    <xf numFmtId="0" fontId="2" fillId="0" borderId="0" xfId="5" applyFont="1" applyBorder="1"/>
    <xf numFmtId="0" fontId="5" fillId="0" borderId="0" xfId="5" applyFont="1" applyBorder="1" applyAlignment="1">
      <alignment horizontal="center" vertical="center"/>
    </xf>
    <xf numFmtId="0" fontId="5" fillId="0" borderId="0" xfId="5" applyFont="1" applyBorder="1" applyAlignment="1">
      <alignment horizontal="center" vertical="center" wrapText="1"/>
    </xf>
    <xf numFmtId="0" fontId="2" fillId="0" borderId="0" xfId="3" applyFont="1" applyBorder="1" applyAlignment="1">
      <alignment wrapText="1"/>
    </xf>
    <xf numFmtId="0" fontId="2" fillId="0" borderId="0" xfId="3" applyFont="1" applyFill="1" applyBorder="1" applyAlignment="1">
      <alignment wrapText="1"/>
    </xf>
    <xf numFmtId="0" fontId="2" fillId="0" borderId="0" xfId="3" applyFont="1" applyBorder="1"/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0" fontId="5" fillId="0" borderId="0" xfId="5" applyFont="1" applyBorder="1" applyAlignment="1">
      <alignment vertical="center"/>
    </xf>
    <xf numFmtId="0" fontId="5" fillId="0" borderId="0" xfId="5" applyFont="1" applyAlignment="1">
      <alignment vertical="center"/>
    </xf>
    <xf numFmtId="0" fontId="13" fillId="0" borderId="0" xfId="5" applyFont="1" applyBorder="1" applyAlignment="1">
      <alignment horizontal="center" vertical="center"/>
    </xf>
    <xf numFmtId="0" fontId="14" fillId="0" borderId="0" xfId="5" applyFont="1" applyAlignment="1">
      <alignment vertical="center" wrapText="1"/>
    </xf>
    <xf numFmtId="0" fontId="13" fillId="0" borderId="0" xfId="5" applyFont="1" applyBorder="1" applyAlignment="1">
      <alignment vertical="center" wrapText="1"/>
    </xf>
    <xf numFmtId="0" fontId="13" fillId="0" borderId="0" xfId="5" applyFont="1" applyAlignment="1">
      <alignment horizontal="center"/>
    </xf>
    <xf numFmtId="0" fontId="14" fillId="0" borderId="0" xfId="5" applyFont="1" applyBorder="1" applyAlignment="1">
      <alignment horizontal="left" vertical="center"/>
    </xf>
    <xf numFmtId="0" fontId="14" fillId="0" borderId="0" xfId="5" applyFont="1" applyBorder="1" applyAlignment="1">
      <alignment horizontal="left" vertical="center" wrapText="1"/>
    </xf>
    <xf numFmtId="49" fontId="13" fillId="0" borderId="10" xfId="5" applyNumberFormat="1" applyFont="1" applyBorder="1" applyAlignment="1">
      <alignment horizontal="center" vertical="center"/>
    </xf>
    <xf numFmtId="0" fontId="13" fillId="0" borderId="0" xfId="5" applyFont="1" applyBorder="1" applyAlignment="1">
      <alignment horizontal="left" vertical="center"/>
    </xf>
    <xf numFmtId="49" fontId="13" fillId="0" borderId="10" xfId="5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49" fontId="11" fillId="0" borderId="5" xfId="2" applyNumberFormat="1" applyFont="1" applyBorder="1" applyAlignment="1">
      <alignment horizontal="center" vertical="center"/>
    </xf>
    <xf numFmtId="0" fontId="2" fillId="0" borderId="0" xfId="2" applyFont="1" applyAlignment="1">
      <alignment horizontal="left" vertical="center"/>
    </xf>
    <xf numFmtId="0" fontId="11" fillId="0" borderId="0" xfId="2" applyFont="1"/>
    <xf numFmtId="49" fontId="13" fillId="0" borderId="6" xfId="5" applyNumberFormat="1" applyFont="1" applyBorder="1" applyAlignment="1">
      <alignment horizontal="center" vertical="center" wrapText="1"/>
    </xf>
    <xf numFmtId="0" fontId="13" fillId="0" borderId="5" xfId="5" applyFont="1" applyBorder="1" applyAlignment="1">
      <alignment horizontal="center" vertical="center"/>
    </xf>
    <xf numFmtId="0" fontId="13" fillId="0" borderId="0" xfId="5" applyFont="1" applyAlignment="1">
      <alignment horizontal="left" vertical="center"/>
    </xf>
    <xf numFmtId="0" fontId="13" fillId="0" borderId="0" xfId="2" applyFont="1"/>
    <xf numFmtId="0" fontId="2" fillId="0" borderId="0" xfId="2" applyFont="1" applyBorder="1" applyAlignment="1">
      <alignment horizontal="center" vertical="center" wrapText="1"/>
    </xf>
    <xf numFmtId="0" fontId="13" fillId="0" borderId="0" xfId="2" applyFont="1" applyAlignment="1">
      <alignment horizontal="left"/>
    </xf>
    <xf numFmtId="0" fontId="13" fillId="0" borderId="0" xfId="8" applyFont="1" applyAlignment="1">
      <alignment horizontal="center" vertical="center"/>
    </xf>
    <xf numFmtId="2" fontId="13" fillId="0" borderId="0" xfId="8" applyNumberFormat="1" applyFont="1"/>
    <xf numFmtId="0" fontId="13" fillId="0" borderId="0" xfId="8" applyFont="1" applyFill="1"/>
    <xf numFmtId="0" fontId="2" fillId="0" borderId="0" xfId="10" applyFont="1" applyAlignment="1">
      <alignment horizontal="center" wrapText="1"/>
    </xf>
    <xf numFmtId="0" fontId="13" fillId="0" borderId="0" xfId="5" applyFont="1" applyAlignment="1">
      <alignment horizontal="center" vertical="center" wrapText="1"/>
    </xf>
    <xf numFmtId="0" fontId="13" fillId="0" borderId="0" xfId="8" applyFont="1" applyAlignment="1">
      <alignment horizontal="center"/>
    </xf>
    <xf numFmtId="0" fontId="13" fillId="0" borderId="6" xfId="8" applyFont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 wrapText="1"/>
    </xf>
    <xf numFmtId="0" fontId="21" fillId="0" borderId="0" xfId="10" applyAlignment="1">
      <alignment horizontal="center" wrapText="1"/>
    </xf>
    <xf numFmtId="0" fontId="2" fillId="0" borderId="0" xfId="5" applyFont="1" applyAlignment="1">
      <alignment horizontal="center"/>
    </xf>
    <xf numFmtId="0" fontId="4" fillId="2" borderId="0" xfId="3" applyFill="1" applyAlignment="1">
      <alignment horizontal="center"/>
    </xf>
    <xf numFmtId="0" fontId="3" fillId="2" borderId="0" xfId="2" applyFont="1" applyFill="1"/>
    <xf numFmtId="0" fontId="13" fillId="2" borderId="0" xfId="5" applyFont="1" applyFill="1" applyAlignment="1">
      <alignment horizontal="center"/>
    </xf>
    <xf numFmtId="0" fontId="13" fillId="2" borderId="0" xfId="5" applyFont="1" applyFill="1"/>
    <xf numFmtId="49" fontId="3" fillId="0" borderId="5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3" fillId="2" borderId="0" xfId="5" applyFont="1" applyFill="1" applyBorder="1"/>
    <xf numFmtId="0" fontId="13" fillId="2" borderId="0" xfId="5" applyFont="1" applyFill="1" applyBorder="1" applyAlignment="1">
      <alignment horizontal="center"/>
    </xf>
    <xf numFmtId="0" fontId="13" fillId="2" borderId="0" xfId="5" applyFont="1" applyFill="1" applyBorder="1" applyAlignment="1"/>
    <xf numFmtId="0" fontId="13" fillId="2" borderId="0" xfId="5" applyFont="1" applyFill="1" applyBorder="1" applyAlignment="1">
      <alignment vertical="center"/>
    </xf>
    <xf numFmtId="49" fontId="13" fillId="0" borderId="30" xfId="5" applyNumberFormat="1" applyFont="1" applyBorder="1" applyAlignment="1">
      <alignment horizontal="center" vertical="center"/>
    </xf>
    <xf numFmtId="49" fontId="13" fillId="2" borderId="0" xfId="5" applyNumberFormat="1" applyFont="1" applyFill="1" applyBorder="1" applyAlignment="1">
      <alignment horizontal="left" vertical="center"/>
    </xf>
    <xf numFmtId="0" fontId="13" fillId="2" borderId="0" xfId="8" applyFont="1" applyFill="1" applyBorder="1"/>
    <xf numFmtId="49" fontId="13" fillId="0" borderId="15" xfId="5" applyNumberFormat="1" applyFont="1" applyBorder="1" applyAlignment="1">
      <alignment horizontal="center" vertical="center"/>
    </xf>
    <xf numFmtId="49" fontId="13" fillId="0" borderId="5" xfId="5" applyNumberFormat="1" applyFont="1" applyBorder="1" applyAlignment="1">
      <alignment vertical="center"/>
    </xf>
    <xf numFmtId="0" fontId="2" fillId="2" borderId="0" xfId="5" applyFont="1" applyFill="1" applyBorder="1" applyAlignment="1">
      <alignment horizontal="center"/>
    </xf>
    <xf numFmtId="0" fontId="2" fillId="2" borderId="0" xfId="5" applyFont="1" applyFill="1" applyBorder="1"/>
    <xf numFmtId="0" fontId="2" fillId="5" borderId="37" xfId="5" applyFont="1" applyFill="1" applyBorder="1" applyAlignment="1">
      <alignment horizontal="center" vertical="center" wrapText="1"/>
    </xf>
    <xf numFmtId="49" fontId="13" fillId="0" borderId="7" xfId="5" applyNumberFormat="1" applyFont="1" applyBorder="1" applyAlignment="1">
      <alignment horizontal="center" vertical="center"/>
    </xf>
    <xf numFmtId="49" fontId="13" fillId="0" borderId="43" xfId="5" applyNumberFormat="1" applyFont="1" applyBorder="1" applyAlignment="1">
      <alignment horizontal="center" vertical="center" wrapText="1"/>
    </xf>
    <xf numFmtId="49" fontId="13" fillId="0" borderId="32" xfId="5" applyNumberFormat="1" applyFont="1" applyBorder="1" applyAlignment="1">
      <alignment horizontal="center" vertical="center"/>
    </xf>
    <xf numFmtId="49" fontId="13" fillId="0" borderId="32" xfId="5" applyNumberFormat="1" applyFont="1" applyBorder="1" applyAlignment="1">
      <alignment horizontal="center" vertical="center" wrapText="1"/>
    </xf>
    <xf numFmtId="49" fontId="13" fillId="0" borderId="48" xfId="5" applyNumberFormat="1" applyFont="1" applyBorder="1" applyAlignment="1">
      <alignment horizontal="center" vertical="center"/>
    </xf>
    <xf numFmtId="49" fontId="13" fillId="0" borderId="61" xfId="5" applyNumberFormat="1" applyFont="1" applyBorder="1" applyAlignment="1">
      <alignment horizontal="center" vertical="center"/>
    </xf>
    <xf numFmtId="49" fontId="14" fillId="0" borderId="31" xfId="8" applyNumberFormat="1" applyFont="1" applyBorder="1" applyAlignment="1">
      <alignment horizontal="left" vertical="center" wrapText="1"/>
    </xf>
    <xf numFmtId="49" fontId="14" fillId="0" borderId="14" xfId="8" applyNumberFormat="1" applyFont="1" applyBorder="1" applyAlignment="1">
      <alignment horizontal="left" vertical="center" wrapText="1"/>
    </xf>
    <xf numFmtId="49" fontId="13" fillId="0" borderId="14" xfId="8" applyNumberFormat="1" applyFont="1" applyBorder="1" applyAlignment="1">
      <alignment horizontal="left" vertical="center" wrapText="1"/>
    </xf>
    <xf numFmtId="49" fontId="13" fillId="0" borderId="39" xfId="5" applyNumberFormat="1" applyFont="1" applyBorder="1" applyAlignment="1">
      <alignment horizontal="left" vertical="center"/>
    </xf>
    <xf numFmtId="0" fontId="13" fillId="5" borderId="37" xfId="5" applyFont="1" applyFill="1" applyBorder="1" applyAlignment="1">
      <alignment horizontal="center" vertical="center" wrapText="1"/>
    </xf>
    <xf numFmtId="49" fontId="11" fillId="2" borderId="25" xfId="3" applyNumberFormat="1" applyFont="1" applyFill="1" applyBorder="1" applyAlignment="1">
      <alignment horizontal="center" vertical="center" wrapText="1"/>
    </xf>
    <xf numFmtId="49" fontId="11" fillId="2" borderId="0" xfId="3" applyNumberFormat="1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wrapText="1"/>
    </xf>
    <xf numFmtId="0" fontId="3" fillId="2" borderId="0" xfId="9" applyFont="1" applyFill="1" applyBorder="1" applyAlignment="1"/>
    <xf numFmtId="0" fontId="3" fillId="2" borderId="26" xfId="3" applyFont="1" applyFill="1" applyBorder="1" applyAlignment="1">
      <alignment wrapText="1"/>
    </xf>
    <xf numFmtId="0" fontId="2" fillId="2" borderId="0" xfId="2" applyFont="1" applyFill="1" applyBorder="1"/>
    <xf numFmtId="0" fontId="3" fillId="2" borderId="0" xfId="2" applyFont="1" applyFill="1" applyBorder="1"/>
    <xf numFmtId="49" fontId="11" fillId="2" borderId="0" xfId="2" applyNumberFormat="1" applyFont="1" applyFill="1" applyBorder="1" applyAlignment="1">
      <alignment horizontal="center" vertical="center"/>
    </xf>
    <xf numFmtId="49" fontId="9" fillId="2" borderId="0" xfId="2" applyNumberFormat="1" applyFont="1" applyFill="1" applyBorder="1" applyAlignment="1">
      <alignment horizontal="left" vertical="center"/>
    </xf>
    <xf numFmtId="0" fontId="2" fillId="2" borderId="0" xfId="2" applyFont="1" applyFill="1" applyBorder="1" applyAlignment="1">
      <alignment horizontal="center"/>
    </xf>
    <xf numFmtId="0" fontId="2" fillId="0" borderId="0" xfId="2" applyFont="1" applyFill="1"/>
    <xf numFmtId="0" fontId="27" fillId="0" borderId="0" xfId="5" applyFont="1" applyFill="1" applyAlignment="1">
      <alignment vertical="center" wrapText="1"/>
    </xf>
    <xf numFmtId="0" fontId="3" fillId="0" borderId="0" xfId="2" applyFont="1" applyFill="1" applyAlignment="1"/>
    <xf numFmtId="0" fontId="13" fillId="2" borderId="22" xfId="8" applyFont="1" applyFill="1" applyBorder="1"/>
    <xf numFmtId="0" fontId="13" fillId="2" borderId="23" xfId="8" applyFont="1" applyFill="1" applyBorder="1"/>
    <xf numFmtId="0" fontId="13" fillId="2" borderId="23" xfId="8" applyFont="1" applyFill="1" applyBorder="1" applyAlignment="1">
      <alignment horizontal="center"/>
    </xf>
    <xf numFmtId="0" fontId="13" fillId="2" borderId="24" xfId="8" applyFont="1" applyFill="1" applyBorder="1"/>
    <xf numFmtId="0" fontId="13" fillId="2" borderId="25" xfId="8" applyFont="1" applyFill="1" applyBorder="1"/>
    <xf numFmtId="0" fontId="13" fillId="2" borderId="26" xfId="8" applyFont="1" applyFill="1" applyBorder="1"/>
    <xf numFmtId="0" fontId="13" fillId="0" borderId="13" xfId="8" applyFont="1" applyBorder="1" applyAlignment="1">
      <alignment horizontal="center" vertical="center"/>
    </xf>
    <xf numFmtId="0" fontId="13" fillId="0" borderId="30" xfId="8" applyFont="1" applyBorder="1" applyAlignment="1">
      <alignment horizontal="center" vertical="center"/>
    </xf>
    <xf numFmtId="0" fontId="13" fillId="0" borderId="37" xfId="8" applyFont="1" applyBorder="1" applyAlignment="1">
      <alignment horizontal="center" vertical="center"/>
    </xf>
    <xf numFmtId="0" fontId="13" fillId="0" borderId="38" xfId="8" applyFont="1" applyBorder="1" applyAlignment="1">
      <alignment horizontal="center" vertical="center"/>
    </xf>
    <xf numFmtId="0" fontId="14" fillId="2" borderId="26" xfId="8" applyFont="1" applyFill="1" applyBorder="1" applyAlignment="1">
      <alignment horizontal="center" vertical="center"/>
    </xf>
    <xf numFmtId="0" fontId="13" fillId="2" borderId="25" xfId="8" applyFont="1" applyFill="1" applyBorder="1" applyAlignment="1"/>
    <xf numFmtId="0" fontId="13" fillId="2" borderId="0" xfId="8" applyFont="1" applyFill="1" applyBorder="1" applyAlignment="1"/>
    <xf numFmtId="0" fontId="13" fillId="2" borderId="0" xfId="8" applyFont="1" applyFill="1" applyBorder="1" applyAlignment="1">
      <alignment horizontal="center" vertical="center" wrapText="1"/>
    </xf>
    <xf numFmtId="0" fontId="13" fillId="2" borderId="26" xfId="8" applyFont="1" applyFill="1" applyBorder="1" applyAlignment="1">
      <alignment horizontal="center" vertical="center" wrapText="1"/>
    </xf>
    <xf numFmtId="0" fontId="13" fillId="0" borderId="15" xfId="8" applyFont="1" applyBorder="1" applyAlignment="1">
      <alignment horizontal="center" vertical="center"/>
    </xf>
    <xf numFmtId="0" fontId="13" fillId="5" borderId="37" xfId="8" applyFont="1" applyFill="1" applyBorder="1" applyAlignment="1">
      <alignment horizontal="center" vertical="center" wrapText="1"/>
    </xf>
    <xf numFmtId="0" fontId="13" fillId="5" borderId="38" xfId="8" applyFont="1" applyFill="1" applyBorder="1" applyAlignment="1">
      <alignment horizontal="center" vertical="center" wrapText="1"/>
    </xf>
    <xf numFmtId="0" fontId="13" fillId="5" borderId="39" xfId="8" applyFont="1" applyFill="1" applyBorder="1" applyAlignment="1">
      <alignment horizontal="center" vertical="center" wrapText="1"/>
    </xf>
    <xf numFmtId="0" fontId="3" fillId="2" borderId="0" xfId="5" applyFont="1" applyFill="1" applyBorder="1"/>
    <xf numFmtId="0" fontId="3" fillId="2" borderId="0" xfId="5" applyFont="1" applyFill="1" applyBorder="1" applyAlignment="1"/>
    <xf numFmtId="0" fontId="3" fillId="2" borderId="0" xfId="2" applyFont="1" applyFill="1" applyBorder="1" applyAlignment="1"/>
    <xf numFmtId="0" fontId="2" fillId="2" borderId="0" xfId="10" applyFont="1" applyFill="1" applyBorder="1" applyAlignment="1">
      <alignment wrapText="1"/>
    </xf>
    <xf numFmtId="49" fontId="2" fillId="0" borderId="0" xfId="15" applyNumberFormat="1" applyFont="1" applyAlignment="1">
      <alignment vertical="center"/>
    </xf>
    <xf numFmtId="0" fontId="2" fillId="0" borderId="0" xfId="15" applyFont="1" applyAlignment="1">
      <alignment horizontal="center" vertical="center"/>
    </xf>
    <xf numFmtId="0" fontId="2" fillId="0" borderId="0" xfId="15" applyFont="1" applyAlignment="1">
      <alignment vertical="center"/>
    </xf>
    <xf numFmtId="0" fontId="13" fillId="5" borderId="5" xfId="15" applyFont="1" applyFill="1" applyBorder="1" applyAlignment="1">
      <alignment horizontal="center" vertical="center"/>
    </xf>
    <xf numFmtId="0" fontId="10" fillId="0" borderId="0" xfId="15" applyFont="1" applyAlignment="1">
      <alignment vertical="center"/>
    </xf>
    <xf numFmtId="1" fontId="3" fillId="0" borderId="0" xfId="15" applyNumberFormat="1" applyFont="1" applyAlignment="1">
      <alignment vertical="center"/>
    </xf>
    <xf numFmtId="0" fontId="3" fillId="0" borderId="0" xfId="15" applyFont="1" applyAlignment="1">
      <alignment vertical="center"/>
    </xf>
    <xf numFmtId="49" fontId="13" fillId="0" borderId="5" xfId="15" applyNumberFormat="1" applyFont="1" applyBorder="1" applyAlignment="1">
      <alignment horizontal="center" vertical="center" wrapText="1"/>
    </xf>
    <xf numFmtId="0" fontId="18" fillId="0" borderId="0" xfId="15" applyFont="1" applyAlignment="1">
      <alignment horizontal="right" vertical="center"/>
    </xf>
    <xf numFmtId="0" fontId="2" fillId="0" borderId="0" xfId="15" applyFont="1" applyBorder="1" applyAlignment="1">
      <alignment vertical="top"/>
    </xf>
    <xf numFmtId="165" fontId="2" fillId="0" borderId="0" xfId="16" applyFont="1" applyAlignment="1">
      <alignment vertical="center"/>
    </xf>
    <xf numFmtId="43" fontId="14" fillId="0" borderId="13" xfId="24" applyFont="1" applyBorder="1" applyAlignment="1">
      <alignment horizontal="left" vertical="center" wrapText="1"/>
    </xf>
    <xf numFmtId="43" fontId="14" fillId="0" borderId="13" xfId="24" applyFont="1" applyBorder="1" applyAlignment="1">
      <alignment horizontal="left" vertical="center"/>
    </xf>
    <xf numFmtId="43" fontId="13" fillId="0" borderId="14" xfId="24" applyFont="1" applyBorder="1" applyAlignment="1">
      <alignment horizontal="center" vertical="center"/>
    </xf>
    <xf numFmtId="43" fontId="13" fillId="0" borderId="13" xfId="24" applyFont="1" applyBorder="1" applyAlignment="1">
      <alignment horizontal="center" vertical="center"/>
    </xf>
    <xf numFmtId="43" fontId="14" fillId="7" borderId="13" xfId="24" applyFont="1" applyFill="1" applyBorder="1" applyAlignment="1">
      <alignment horizontal="left" vertical="center"/>
    </xf>
    <xf numFmtId="43" fontId="13" fillId="7" borderId="13" xfId="24" applyFont="1" applyFill="1" applyBorder="1" applyAlignment="1">
      <alignment horizontal="left" vertical="center"/>
    </xf>
    <xf numFmtId="43" fontId="13" fillId="8" borderId="13" xfId="24" applyFont="1" applyFill="1" applyBorder="1" applyAlignment="1">
      <alignment horizontal="left" vertical="center"/>
    </xf>
    <xf numFmtId="43" fontId="13" fillId="0" borderId="31" xfId="24" applyFont="1" applyBorder="1" applyAlignment="1">
      <alignment horizontal="center" vertical="center"/>
    </xf>
    <xf numFmtId="43" fontId="13" fillId="0" borderId="30" xfId="24" applyFont="1" applyBorder="1" applyAlignment="1">
      <alignment horizontal="center" vertical="center"/>
    </xf>
    <xf numFmtId="43" fontId="5" fillId="2" borderId="13" xfId="24" applyFont="1" applyFill="1" applyBorder="1" applyAlignment="1">
      <alignment horizontal="center" vertical="center" wrapText="1"/>
    </xf>
    <xf numFmtId="43" fontId="5" fillId="7" borderId="13" xfId="24" applyFont="1" applyFill="1" applyBorder="1" applyAlignment="1">
      <alignment horizontal="center" vertical="center"/>
    </xf>
    <xf numFmtId="43" fontId="2" fillId="2" borderId="13" xfId="24" applyFont="1" applyFill="1" applyBorder="1" applyAlignment="1">
      <alignment horizontal="center" vertical="center"/>
    </xf>
    <xf numFmtId="43" fontId="14" fillId="0" borderId="33" xfId="24" applyFont="1" applyBorder="1" applyAlignment="1">
      <alignment horizontal="left" vertical="center" wrapText="1"/>
    </xf>
    <xf numFmtId="43" fontId="14" fillId="0" borderId="14" xfId="24" applyFont="1" applyBorder="1" applyAlignment="1">
      <alignment horizontal="left" vertical="center" wrapText="1"/>
    </xf>
    <xf numFmtId="43" fontId="13" fillId="0" borderId="13" xfId="24" applyFont="1" applyBorder="1" applyAlignment="1">
      <alignment horizontal="left" vertical="center" wrapText="1"/>
    </xf>
    <xf numFmtId="43" fontId="13" fillId="0" borderId="33" xfId="24" applyFont="1" applyBorder="1" applyAlignment="1">
      <alignment horizontal="left" vertical="center"/>
    </xf>
    <xf numFmtId="43" fontId="13" fillId="0" borderId="13" xfId="24" applyFont="1" applyBorder="1" applyAlignment="1">
      <alignment horizontal="left" vertical="center"/>
    </xf>
    <xf numFmtId="43" fontId="13" fillId="0" borderId="14" xfId="24" applyFont="1" applyBorder="1" applyAlignment="1">
      <alignment horizontal="left" vertical="center"/>
    </xf>
    <xf numFmtId="43" fontId="14" fillId="0" borderId="33" xfId="24" applyFont="1" applyBorder="1" applyAlignment="1">
      <alignment horizontal="left" vertical="center"/>
    </xf>
    <xf numFmtId="43" fontId="14" fillId="0" borderId="14" xfId="24" applyFont="1" applyBorder="1" applyAlignment="1">
      <alignment horizontal="left" vertical="center"/>
    </xf>
    <xf numFmtId="43" fontId="13" fillId="0" borderId="37" xfId="24" applyFont="1" applyBorder="1" applyAlignment="1">
      <alignment horizontal="left" vertical="center"/>
    </xf>
    <xf numFmtId="43" fontId="13" fillId="0" borderId="39" xfId="24" applyFont="1" applyBorder="1"/>
    <xf numFmtId="43" fontId="13" fillId="0" borderId="37" xfId="24" applyFont="1" applyBorder="1"/>
    <xf numFmtId="43" fontId="14" fillId="7" borderId="13" xfId="24" applyFont="1" applyFill="1" applyBorder="1" applyAlignment="1">
      <alignment horizontal="left" vertical="center" wrapText="1"/>
    </xf>
    <xf numFmtId="43" fontId="14" fillId="7" borderId="33" xfId="24" applyFont="1" applyFill="1" applyBorder="1" applyAlignment="1">
      <alignment horizontal="left" vertical="center" wrapText="1"/>
    </xf>
    <xf numFmtId="43" fontId="14" fillId="7" borderId="14" xfId="24" applyFont="1" applyFill="1" applyBorder="1" applyAlignment="1">
      <alignment horizontal="left" vertical="center" wrapText="1"/>
    </xf>
    <xf numFmtId="43" fontId="14" fillId="7" borderId="33" xfId="24" applyFont="1" applyFill="1" applyBorder="1" applyAlignment="1">
      <alignment horizontal="left" vertical="center"/>
    </xf>
    <xf numFmtId="43" fontId="14" fillId="7" borderId="14" xfId="24" applyFont="1" applyFill="1" applyBorder="1" applyAlignment="1">
      <alignment horizontal="left" vertical="center"/>
    </xf>
    <xf numFmtId="43" fontId="13" fillId="0" borderId="39" xfId="24" applyFont="1" applyBorder="1" applyAlignment="1">
      <alignment horizontal="center" vertical="center"/>
    </xf>
    <xf numFmtId="43" fontId="13" fillId="0" borderId="37" xfId="24" applyFont="1" applyBorder="1" applyAlignment="1">
      <alignment horizontal="center" vertical="center"/>
    </xf>
    <xf numFmtId="43" fontId="14" fillId="8" borderId="20" xfId="24" applyFont="1" applyFill="1" applyBorder="1" applyAlignment="1">
      <alignment horizontal="left" vertical="center"/>
    </xf>
    <xf numFmtId="43" fontId="13" fillId="7" borderId="33" xfId="24" applyFont="1" applyFill="1" applyBorder="1" applyAlignment="1">
      <alignment horizontal="left" vertical="center"/>
    </xf>
    <xf numFmtId="43" fontId="13" fillId="7" borderId="14" xfId="24" applyFont="1" applyFill="1" applyBorder="1" applyAlignment="1">
      <alignment horizontal="left" vertical="center"/>
    </xf>
    <xf numFmtId="43" fontId="14" fillId="8" borderId="13" xfId="24" applyFont="1" applyFill="1" applyBorder="1" applyAlignment="1">
      <alignment horizontal="left" vertical="center" wrapText="1"/>
    </xf>
    <xf numFmtId="43" fontId="13" fillId="8" borderId="33" xfId="24" applyFont="1" applyFill="1" applyBorder="1" applyAlignment="1">
      <alignment horizontal="left" vertical="center"/>
    </xf>
    <xf numFmtId="43" fontId="13" fillId="8" borderId="14" xfId="24" applyFont="1" applyFill="1" applyBorder="1" applyAlignment="1">
      <alignment horizontal="left" vertical="center"/>
    </xf>
    <xf numFmtId="43" fontId="5" fillId="2" borderId="5" xfId="24" applyFont="1" applyFill="1" applyBorder="1" applyAlignment="1">
      <alignment horizontal="center" vertical="center" wrapText="1"/>
    </xf>
    <xf numFmtId="0" fontId="4" fillId="2" borderId="0" xfId="3" applyFill="1" applyBorder="1"/>
    <xf numFmtId="49" fontId="2" fillId="2" borderId="0" xfId="5" applyNumberFormat="1" applyFont="1" applyFill="1" applyBorder="1"/>
    <xf numFmtId="0" fontId="13" fillId="0" borderId="34" xfId="8" applyFont="1" applyFill="1" applyBorder="1" applyAlignment="1">
      <alignment horizontal="center" vertical="center"/>
    </xf>
    <xf numFmtId="0" fontId="13" fillId="0" borderId="2" xfId="8" applyFont="1" applyFill="1" applyBorder="1" applyAlignment="1">
      <alignment horizontal="left" vertical="center"/>
    </xf>
    <xf numFmtId="0" fontId="13" fillId="0" borderId="3" xfId="8" applyFont="1" applyFill="1" applyBorder="1" applyAlignment="1">
      <alignment horizontal="left" vertical="center"/>
    </xf>
    <xf numFmtId="0" fontId="13" fillId="2" borderId="3" xfId="8" applyFont="1" applyFill="1" applyBorder="1" applyAlignment="1">
      <alignment horizontal="center" vertical="center"/>
    </xf>
    <xf numFmtId="0" fontId="13" fillId="2" borderId="3" xfId="8" applyFont="1" applyFill="1" applyBorder="1" applyAlignment="1">
      <alignment horizontal="center"/>
    </xf>
    <xf numFmtId="0" fontId="13" fillId="2" borderId="3" xfId="8" applyFont="1" applyFill="1" applyBorder="1"/>
    <xf numFmtId="49" fontId="13" fillId="2" borderId="0" xfId="15" applyNumberFormat="1" applyFont="1" applyFill="1" applyBorder="1" applyAlignment="1">
      <alignment horizontal="center" vertical="top" wrapText="1"/>
    </xf>
    <xf numFmtId="166" fontId="14" fillId="2" borderId="0" xfId="16" applyNumberFormat="1" applyFont="1" applyFill="1" applyBorder="1" applyAlignment="1">
      <alignment horizontal="right" vertical="top" wrapText="1"/>
    </xf>
    <xf numFmtId="165" fontId="3" fillId="0" borderId="0" xfId="16" applyFont="1" applyAlignment="1">
      <alignment vertical="center"/>
    </xf>
    <xf numFmtId="165" fontId="18" fillId="0" borderId="0" xfId="16" applyFont="1" applyAlignment="1">
      <alignment horizontal="right" vertical="center"/>
    </xf>
    <xf numFmtId="43" fontId="2" fillId="2" borderId="15" xfId="24" applyFont="1" applyFill="1" applyBorder="1" applyAlignment="1">
      <alignment horizontal="center" vertical="center" wrapText="1"/>
    </xf>
    <xf numFmtId="43" fontId="2" fillId="2" borderId="40" xfId="24" applyFont="1" applyFill="1" applyBorder="1" applyAlignment="1">
      <alignment horizontal="center" vertical="center" wrapText="1"/>
    </xf>
    <xf numFmtId="43" fontId="2" fillId="2" borderId="41" xfId="24" applyFont="1" applyFill="1" applyBorder="1" applyAlignment="1">
      <alignment horizontal="center" vertical="center" wrapText="1"/>
    </xf>
    <xf numFmtId="43" fontId="2" fillId="2" borderId="5" xfId="24" applyFont="1" applyFill="1" applyBorder="1" applyAlignment="1">
      <alignment horizontal="center" vertical="center" wrapText="1"/>
    </xf>
    <xf numFmtId="43" fontId="2" fillId="2" borderId="14" xfId="24" applyFont="1" applyFill="1" applyBorder="1" applyAlignment="1">
      <alignment horizontal="center" vertical="center" wrapText="1"/>
    </xf>
    <xf numFmtId="43" fontId="2" fillId="2" borderId="5" xfId="24" applyFont="1" applyFill="1" applyBorder="1" applyAlignment="1">
      <alignment horizontal="center" vertical="center"/>
    </xf>
    <xf numFmtId="43" fontId="2" fillId="2" borderId="14" xfId="24" applyFont="1" applyFill="1" applyBorder="1" applyAlignment="1">
      <alignment horizontal="center" vertical="center"/>
    </xf>
    <xf numFmtId="43" fontId="2" fillId="2" borderId="13" xfId="24" applyFont="1" applyFill="1" applyBorder="1" applyAlignment="1">
      <alignment horizontal="center" vertical="center" wrapText="1"/>
    </xf>
    <xf numFmtId="43" fontId="5" fillId="2" borderId="14" xfId="24" applyFont="1" applyFill="1" applyBorder="1" applyAlignment="1">
      <alignment horizontal="center" vertical="center" wrapText="1"/>
    </xf>
    <xf numFmtId="43" fontId="2" fillId="0" borderId="34" xfId="24" applyFont="1" applyFill="1" applyBorder="1" applyAlignment="1">
      <alignment horizontal="center" vertical="center"/>
    </xf>
    <xf numFmtId="43" fontId="2" fillId="0" borderId="1" xfId="24" applyFont="1" applyFill="1" applyBorder="1" applyAlignment="1">
      <alignment horizontal="center" vertical="center"/>
    </xf>
    <xf numFmtId="43" fontId="2" fillId="0" borderId="35" xfId="24" applyFont="1" applyFill="1" applyBorder="1" applyAlignment="1">
      <alignment horizontal="center" vertical="center"/>
    </xf>
    <xf numFmtId="43" fontId="13" fillId="0" borderId="9" xfId="24" applyFont="1" applyBorder="1" applyAlignment="1">
      <alignment horizontal="center" vertical="center"/>
    </xf>
    <xf numFmtId="43" fontId="13" fillId="0" borderId="5" xfId="24" applyFont="1" applyBorder="1" applyAlignment="1">
      <alignment horizontal="center" vertical="center"/>
    </xf>
    <xf numFmtId="43" fontId="13" fillId="0" borderId="38" xfId="24" applyFont="1" applyBorder="1" applyAlignment="1">
      <alignment horizontal="center" vertical="center"/>
    </xf>
    <xf numFmtId="43" fontId="5" fillId="0" borderId="43" xfId="24" applyFont="1" applyBorder="1" applyAlignment="1">
      <alignment horizontal="center" vertical="center"/>
    </xf>
    <xf numFmtId="43" fontId="5" fillId="2" borderId="6" xfId="24" applyFont="1" applyFill="1" applyBorder="1" applyAlignment="1">
      <alignment horizontal="center" vertical="center"/>
    </xf>
    <xf numFmtId="43" fontId="2" fillId="0" borderId="32" xfId="24" applyFont="1" applyBorder="1" applyAlignment="1">
      <alignment horizontal="center" vertical="center"/>
    </xf>
    <xf numFmtId="43" fontId="2" fillId="2" borderId="10" xfId="24" applyFont="1" applyFill="1" applyBorder="1" applyAlignment="1">
      <alignment horizontal="center" vertical="center"/>
    </xf>
    <xf numFmtId="43" fontId="2" fillId="0" borderId="37" xfId="24" applyFont="1" applyBorder="1" applyAlignment="1">
      <alignment horizontal="center" vertical="center"/>
    </xf>
    <xf numFmtId="43" fontId="2" fillId="2" borderId="61" xfId="24" applyFont="1" applyFill="1" applyBorder="1" applyAlignment="1">
      <alignment horizontal="center" vertical="center"/>
    </xf>
    <xf numFmtId="43" fontId="2" fillId="7" borderId="5" xfId="24" applyFont="1" applyFill="1" applyBorder="1" applyAlignment="1">
      <alignment horizontal="center" vertical="center"/>
    </xf>
    <xf numFmtId="43" fontId="2" fillId="7" borderId="14" xfId="24" applyFont="1" applyFill="1" applyBorder="1" applyAlignment="1">
      <alignment horizontal="center" vertical="center"/>
    </xf>
    <xf numFmtId="43" fontId="2" fillId="7" borderId="13" xfId="24" applyFont="1" applyFill="1" applyBorder="1" applyAlignment="1">
      <alignment horizontal="center" vertical="center"/>
    </xf>
    <xf numFmtId="49" fontId="13" fillId="0" borderId="17" xfId="5" applyNumberFormat="1" applyFont="1" applyBorder="1" applyAlignment="1">
      <alignment horizontal="center" vertical="center"/>
    </xf>
    <xf numFmtId="49" fontId="14" fillId="0" borderId="41" xfId="8" applyNumberFormat="1" applyFont="1" applyBorder="1" applyAlignment="1">
      <alignment horizontal="left" vertical="center" wrapText="1"/>
    </xf>
    <xf numFmtId="43" fontId="14" fillId="8" borderId="15" xfId="24" applyFont="1" applyFill="1" applyBorder="1" applyAlignment="1">
      <alignment horizontal="left" vertical="center" wrapText="1"/>
    </xf>
    <xf numFmtId="43" fontId="14" fillId="8" borderId="18" xfId="24" applyFont="1" applyFill="1" applyBorder="1" applyAlignment="1">
      <alignment horizontal="left" vertical="center"/>
    </xf>
    <xf numFmtId="43" fontId="14" fillId="8" borderId="15" xfId="24" applyFont="1" applyFill="1" applyBorder="1" applyAlignment="1">
      <alignment horizontal="left" vertical="center"/>
    </xf>
    <xf numFmtId="43" fontId="14" fillId="8" borderId="41" xfId="24" applyFont="1" applyFill="1" applyBorder="1" applyAlignment="1">
      <alignment horizontal="left" vertical="center"/>
    </xf>
    <xf numFmtId="49" fontId="13" fillId="0" borderId="48" xfId="5" applyNumberFormat="1" applyFont="1" applyBorder="1" applyAlignment="1">
      <alignment horizontal="center" vertical="center" wrapText="1"/>
    </xf>
    <xf numFmtId="49" fontId="13" fillId="0" borderId="61" xfId="5" applyNumberFormat="1" applyFont="1" applyBorder="1" applyAlignment="1">
      <alignment horizontal="center" vertical="center" wrapText="1"/>
    </xf>
    <xf numFmtId="49" fontId="13" fillId="0" borderId="39" xfId="8" applyNumberFormat="1" applyFont="1" applyBorder="1" applyAlignment="1">
      <alignment horizontal="left" vertical="center" wrapText="1"/>
    </xf>
    <xf numFmtId="43" fontId="13" fillId="0" borderId="37" xfId="24" applyFont="1" applyBorder="1" applyAlignment="1">
      <alignment horizontal="left" vertical="center" wrapText="1"/>
    </xf>
    <xf numFmtId="43" fontId="14" fillId="0" borderId="42" xfId="24" applyFont="1" applyBorder="1" applyAlignment="1">
      <alignment horizontal="left" vertical="center"/>
    </xf>
    <xf numFmtId="43" fontId="14" fillId="0" borderId="37" xfId="24" applyFont="1" applyBorder="1" applyAlignment="1">
      <alignment horizontal="left" vertical="center"/>
    </xf>
    <xf numFmtId="43" fontId="14" fillId="0" borderId="39" xfId="24" applyFont="1" applyBorder="1" applyAlignment="1">
      <alignment horizontal="left" vertical="center"/>
    </xf>
    <xf numFmtId="0" fontId="13" fillId="2" borderId="36" xfId="8" applyFont="1" applyFill="1" applyBorder="1" applyAlignment="1">
      <alignment horizontal="center" vertical="center"/>
    </xf>
    <xf numFmtId="0" fontId="13" fillId="2" borderId="19" xfId="8" applyFont="1" applyFill="1" applyBorder="1"/>
    <xf numFmtId="0" fontId="14" fillId="0" borderId="17" xfId="8" applyFont="1" applyBorder="1" applyAlignment="1">
      <alignment horizontal="left" vertical="center" wrapText="1"/>
    </xf>
    <xf numFmtId="0" fontId="14" fillId="0" borderId="5" xfId="8" applyFont="1" applyBorder="1" applyAlignment="1">
      <alignment horizontal="left" vertical="center" wrapText="1"/>
    </xf>
    <xf numFmtId="0" fontId="14" fillId="0" borderId="7" xfId="8" applyFont="1" applyBorder="1" applyAlignment="1">
      <alignment horizontal="left" vertical="center" wrapText="1"/>
    </xf>
    <xf numFmtId="0" fontId="14" fillId="2" borderId="0" xfId="15" applyFont="1" applyFill="1" applyBorder="1" applyAlignment="1">
      <alignment horizontal="center" vertical="top" wrapText="1"/>
    </xf>
    <xf numFmtId="43" fontId="14" fillId="9" borderId="41" xfId="24" applyFont="1" applyFill="1" applyBorder="1" applyAlignment="1">
      <alignment horizontal="left" vertical="center"/>
    </xf>
    <xf numFmtId="43" fontId="14" fillId="9" borderId="14" xfId="24" applyFont="1" applyFill="1" applyBorder="1" applyAlignment="1">
      <alignment horizontal="left" vertical="center" wrapText="1"/>
    </xf>
    <xf numFmtId="43" fontId="13" fillId="9" borderId="14" xfId="24" applyFont="1" applyFill="1" applyBorder="1" applyAlignment="1">
      <alignment horizontal="left" vertical="center"/>
    </xf>
    <xf numFmtId="43" fontId="14" fillId="9" borderId="14" xfId="24" applyFont="1" applyFill="1" applyBorder="1" applyAlignment="1">
      <alignment horizontal="left" vertical="center"/>
    </xf>
    <xf numFmtId="43" fontId="14" fillId="9" borderId="39" xfId="24" applyFont="1" applyFill="1" applyBorder="1" applyAlignment="1">
      <alignment horizontal="left" vertical="center"/>
    </xf>
    <xf numFmtId="43" fontId="14" fillId="9" borderId="30" xfId="24" applyFont="1" applyFill="1" applyBorder="1" applyAlignment="1">
      <alignment horizontal="left" vertical="center" wrapText="1"/>
    </xf>
    <xf numFmtId="43" fontId="14" fillId="9" borderId="13" xfId="24" applyFont="1" applyFill="1" applyBorder="1" applyAlignment="1">
      <alignment horizontal="left" vertical="center" wrapText="1"/>
    </xf>
    <xf numFmtId="43" fontId="13" fillId="9" borderId="13" xfId="24" applyFont="1" applyFill="1" applyBorder="1" applyAlignment="1">
      <alignment horizontal="left" vertical="center" wrapText="1"/>
    </xf>
    <xf numFmtId="43" fontId="14" fillId="9" borderId="30" xfId="24" applyFont="1" applyFill="1" applyBorder="1" applyAlignment="1">
      <alignment horizontal="left" vertical="center"/>
    </xf>
    <xf numFmtId="43" fontId="13" fillId="9" borderId="13" xfId="24" applyFont="1" applyFill="1" applyBorder="1" applyAlignment="1">
      <alignment horizontal="left" vertical="center"/>
    </xf>
    <xf numFmtId="43" fontId="14" fillId="9" borderId="13" xfId="24" applyFont="1" applyFill="1" applyBorder="1" applyAlignment="1">
      <alignment horizontal="left" vertical="center"/>
    </xf>
    <xf numFmtId="43" fontId="14" fillId="9" borderId="31" xfId="24" applyFont="1" applyFill="1" applyBorder="1" applyAlignment="1">
      <alignment horizontal="left" vertical="center"/>
    </xf>
    <xf numFmtId="0" fontId="14" fillId="0" borderId="5" xfId="5" applyFont="1" applyBorder="1" applyAlignment="1">
      <alignment horizontal="left" vertical="center" indent="1"/>
    </xf>
    <xf numFmtId="0" fontId="13" fillId="0" borderId="5" xfId="5" applyFont="1" applyBorder="1" applyAlignment="1">
      <alignment horizontal="left" vertical="center" indent="2"/>
    </xf>
    <xf numFmtId="0" fontId="14" fillId="0" borderId="5" xfId="5" applyFont="1" applyBorder="1" applyAlignment="1">
      <alignment horizontal="left" vertical="center" wrapText="1" indent="1"/>
    </xf>
    <xf numFmtId="0" fontId="14" fillId="0" borderId="5" xfId="5" applyFont="1" applyBorder="1" applyAlignment="1">
      <alignment horizontal="left" vertical="center" wrapText="1" indent="2"/>
    </xf>
    <xf numFmtId="0" fontId="13" fillId="0" borderId="5" xfId="5" applyFont="1" applyBorder="1" applyAlignment="1">
      <alignment horizontal="left" vertical="center" wrapText="1" indent="2"/>
    </xf>
    <xf numFmtId="0" fontId="13" fillId="0" borderId="5" xfId="5" applyFont="1" applyBorder="1" applyAlignment="1">
      <alignment horizontal="left" vertical="center" wrapText="1" indent="3"/>
    </xf>
    <xf numFmtId="0" fontId="13" fillId="0" borderId="5" xfId="5" applyFont="1" applyBorder="1" applyAlignment="1">
      <alignment horizontal="left" vertical="center" wrapText="1" indent="4"/>
    </xf>
    <xf numFmtId="0" fontId="13" fillId="0" borderId="5" xfId="8" applyFont="1" applyBorder="1" applyAlignment="1">
      <alignment horizontal="left" indent="3"/>
    </xf>
    <xf numFmtId="0" fontId="14" fillId="0" borderId="5" xfId="8" applyFont="1" applyBorder="1" applyAlignment="1">
      <alignment horizontal="left" indent="2"/>
    </xf>
    <xf numFmtId="0" fontId="14" fillId="0" borderId="5" xfId="8" applyFont="1" applyBorder="1" applyAlignment="1">
      <alignment horizontal="left" vertical="center" wrapText="1" indent="1"/>
    </xf>
    <xf numFmtId="0" fontId="13" fillId="0" borderId="5" xfId="8" applyFont="1" applyBorder="1" applyAlignment="1">
      <alignment horizontal="left" vertical="center" wrapText="1" indent="2"/>
    </xf>
    <xf numFmtId="0" fontId="14" fillId="0" borderId="10" xfId="8" applyFont="1" applyBorder="1" applyAlignment="1">
      <alignment horizontal="left" vertical="center" wrapText="1" indent="1"/>
    </xf>
    <xf numFmtId="0" fontId="14" fillId="0" borderId="61" xfId="8" applyFont="1" applyBorder="1" applyAlignment="1">
      <alignment horizontal="left" vertical="center" wrapText="1" indent="1"/>
    </xf>
    <xf numFmtId="0" fontId="13" fillId="0" borderId="10" xfId="8" applyFont="1" applyBorder="1" applyAlignment="1">
      <alignment horizontal="left" vertical="center" wrapText="1" indent="2"/>
    </xf>
    <xf numFmtId="0" fontId="14" fillId="0" borderId="38" xfId="5" applyFont="1" applyBorder="1" applyAlignment="1">
      <alignment horizontal="left" indent="1"/>
    </xf>
    <xf numFmtId="43" fontId="13" fillId="0" borderId="0" xfId="5" applyNumberFormat="1" applyFont="1" applyAlignment="1">
      <alignment horizontal="center" vertical="center"/>
    </xf>
    <xf numFmtId="0" fontId="13" fillId="5" borderId="45" xfId="5" applyFont="1" applyFill="1" applyBorder="1" applyAlignment="1">
      <alignment horizontal="center" vertical="center" textRotation="90" wrapText="1"/>
    </xf>
    <xf numFmtId="0" fontId="13" fillId="5" borderId="52" xfId="5" applyFont="1" applyFill="1" applyBorder="1" applyAlignment="1">
      <alignment horizontal="center" vertical="center" textRotation="90" wrapText="1"/>
    </xf>
    <xf numFmtId="0" fontId="13" fillId="2" borderId="25" xfId="8" applyFont="1" applyFill="1" applyBorder="1" applyAlignment="1">
      <alignment horizontal="center" vertical="center"/>
    </xf>
    <xf numFmtId="0" fontId="13" fillId="2" borderId="0" xfId="8" applyFont="1" applyFill="1" applyBorder="1" applyAlignment="1">
      <alignment horizontal="center" vertical="center"/>
    </xf>
    <xf numFmtId="0" fontId="13" fillId="2" borderId="26" xfId="8" applyFont="1" applyFill="1" applyBorder="1" applyAlignment="1">
      <alignment horizontal="center" vertical="center"/>
    </xf>
    <xf numFmtId="0" fontId="13" fillId="2" borderId="0" xfId="8" applyFont="1" applyFill="1" applyBorder="1" applyAlignment="1">
      <alignment horizontal="center"/>
    </xf>
    <xf numFmtId="0" fontId="45" fillId="2" borderId="0" xfId="3" applyFont="1" applyFill="1"/>
    <xf numFmtId="0" fontId="36" fillId="2" borderId="0" xfId="3" applyFont="1" applyFill="1" applyBorder="1" applyAlignment="1">
      <alignment wrapText="1"/>
    </xf>
    <xf numFmtId="0" fontId="44" fillId="2" borderId="0" xfId="3" applyFont="1" applyFill="1" applyBorder="1" applyAlignment="1">
      <alignment wrapText="1"/>
    </xf>
    <xf numFmtId="43" fontId="4" fillId="2" borderId="0" xfId="24" applyFont="1" applyFill="1"/>
    <xf numFmtId="43" fontId="3" fillId="0" borderId="5" xfId="24" applyFont="1" applyBorder="1" applyAlignment="1">
      <alignment horizontal="left" vertical="center"/>
    </xf>
    <xf numFmtId="43" fontId="13" fillId="0" borderId="0" xfId="5" applyNumberFormat="1" applyFont="1" applyBorder="1" applyAlignment="1">
      <alignment horizontal="left" vertical="center"/>
    </xf>
    <xf numFmtId="167" fontId="2" fillId="2" borderId="5" xfId="24" applyNumberFormat="1" applyFont="1" applyFill="1" applyBorder="1" applyAlignment="1">
      <alignment wrapText="1"/>
    </xf>
    <xf numFmtId="167" fontId="2" fillId="2" borderId="14" xfId="24" applyNumberFormat="1" applyFont="1" applyFill="1" applyBorder="1" applyAlignment="1">
      <alignment wrapText="1"/>
    </xf>
    <xf numFmtId="167" fontId="2" fillId="2" borderId="13" xfId="24" applyNumberFormat="1" applyFont="1" applyFill="1" applyBorder="1" applyAlignment="1">
      <alignment wrapText="1"/>
    </xf>
    <xf numFmtId="167" fontId="44" fillId="2" borderId="5" xfId="24" applyNumberFormat="1" applyFont="1" applyFill="1" applyBorder="1" applyAlignment="1">
      <alignment wrapText="1"/>
    </xf>
    <xf numFmtId="167" fontId="13" fillId="2" borderId="5" xfId="24" applyNumberFormat="1" applyFont="1" applyFill="1" applyBorder="1" applyAlignment="1">
      <alignment horizontal="left" wrapText="1" indent="1"/>
    </xf>
    <xf numFmtId="167" fontId="2" fillId="9" borderId="5" xfId="24" applyNumberFormat="1" applyFont="1" applyFill="1" applyBorder="1" applyAlignment="1">
      <alignment wrapText="1"/>
    </xf>
    <xf numFmtId="0" fontId="23" fillId="5" borderId="34" xfId="10" applyNumberFormat="1" applyFont="1" applyFill="1" applyBorder="1" applyAlignment="1">
      <alignment horizontal="center" vertical="center" textRotation="90" wrapText="1"/>
    </xf>
    <xf numFmtId="0" fontId="23" fillId="5" borderId="35" xfId="10" applyNumberFormat="1" applyFont="1" applyFill="1" applyBorder="1" applyAlignment="1">
      <alignment horizontal="center" vertical="center" textRotation="90" wrapText="1"/>
    </xf>
    <xf numFmtId="43" fontId="2" fillId="0" borderId="0" xfId="10" applyNumberFormat="1" applyFont="1" applyAlignment="1">
      <alignment wrapText="1"/>
    </xf>
    <xf numFmtId="0" fontId="23" fillId="2" borderId="0" xfId="10" applyFont="1" applyFill="1" applyBorder="1" applyAlignment="1">
      <alignment horizontal="left" wrapText="1"/>
    </xf>
    <xf numFmtId="43" fontId="9" fillId="0" borderId="0" xfId="10" applyNumberFormat="1" applyFont="1" applyBorder="1" applyAlignment="1">
      <alignment vertical="center" wrapText="1"/>
    </xf>
    <xf numFmtId="43" fontId="21" fillId="0" borderId="0" xfId="10" applyNumberFormat="1" applyAlignment="1">
      <alignment wrapText="1"/>
    </xf>
    <xf numFmtId="167" fontId="2" fillId="2" borderId="0" xfId="10" applyNumberFormat="1" applyFont="1" applyFill="1" applyBorder="1" applyAlignment="1">
      <alignment wrapText="1"/>
    </xf>
    <xf numFmtId="0" fontId="22" fillId="0" borderId="50" xfId="10" applyFont="1" applyBorder="1" applyAlignment="1">
      <alignment horizontal="center" vertical="center" wrapText="1"/>
    </xf>
    <xf numFmtId="0" fontId="23" fillId="0" borderId="50" xfId="10" applyFont="1" applyBorder="1" applyAlignment="1">
      <alignment horizontal="center" vertical="center" wrapText="1"/>
    </xf>
    <xf numFmtId="0" fontId="25" fillId="0" borderId="50" xfId="10" applyFont="1" applyBorder="1" applyAlignment="1">
      <alignment horizontal="center" vertical="center" wrapText="1"/>
    </xf>
    <xf numFmtId="0" fontId="26" fillId="0" borderId="50" xfId="10" applyFont="1" applyBorder="1" applyAlignment="1">
      <alignment horizontal="left" vertical="center" wrapText="1"/>
    </xf>
    <xf numFmtId="0" fontId="26" fillId="0" borderId="50" xfId="10" applyFont="1" applyFill="1" applyBorder="1" applyAlignment="1">
      <alignment horizontal="left" vertical="center"/>
    </xf>
    <xf numFmtId="0" fontId="26" fillId="0" borderId="50" xfId="10" applyFont="1" applyFill="1" applyBorder="1" applyAlignment="1">
      <alignment horizontal="left" vertical="center" wrapText="1"/>
    </xf>
    <xf numFmtId="0" fontId="21" fillId="0" borderId="0" xfId="10" applyBorder="1" applyAlignment="1">
      <alignment wrapText="1"/>
    </xf>
    <xf numFmtId="0" fontId="23" fillId="0" borderId="0" xfId="10" applyFont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vertical="center"/>
    </xf>
    <xf numFmtId="0" fontId="6" fillId="2" borderId="0" xfId="2" applyFont="1" applyFill="1" applyBorder="1" applyAlignment="1">
      <alignment horizontal="left" vertical="center"/>
    </xf>
    <xf numFmtId="0" fontId="2" fillId="0" borderId="5" xfId="2" applyFont="1" applyFill="1" applyBorder="1" applyAlignment="1">
      <alignment horizontal="left" vertical="center" wrapText="1"/>
    </xf>
    <xf numFmtId="49" fontId="2" fillId="0" borderId="5" xfId="2" applyNumberFormat="1" applyFont="1" applyFill="1" applyBorder="1" applyAlignment="1">
      <alignment horizontal="center" vertical="center" wrapText="1"/>
    </xf>
    <xf numFmtId="43" fontId="2" fillId="2" borderId="5" xfId="24" applyFont="1" applyFill="1" applyBorder="1" applyAlignment="1">
      <alignment horizontal="right" vertical="center" wrapText="1"/>
    </xf>
    <xf numFmtId="167" fontId="2" fillId="2" borderId="5" xfId="24" applyNumberFormat="1" applyFont="1" applyFill="1" applyBorder="1" applyAlignment="1">
      <alignment horizontal="right" vertical="center" wrapText="1"/>
    </xf>
    <xf numFmtId="0" fontId="2" fillId="0" borderId="5" xfId="2" applyFont="1" applyFill="1" applyBorder="1" applyAlignment="1">
      <alignment horizontal="center" vertical="center" wrapText="1"/>
    </xf>
    <xf numFmtId="0" fontId="5" fillId="4" borderId="5" xfId="2" applyFont="1" applyFill="1" applyBorder="1" applyAlignment="1">
      <alignment horizontal="right" vertical="center" wrapText="1"/>
    </xf>
    <xf numFmtId="0" fontId="5" fillId="4" borderId="1" xfId="2" applyFont="1" applyFill="1" applyBorder="1" applyAlignment="1">
      <alignment horizontal="right" vertical="center" wrapText="1"/>
    </xf>
    <xf numFmtId="0" fontId="13" fillId="2" borderId="0" xfId="5" applyFont="1" applyFill="1" applyBorder="1" applyAlignment="1">
      <alignment horizontal="left" vertical="justify" wrapText="1"/>
    </xf>
    <xf numFmtId="0" fontId="13" fillId="2" borderId="0" xfId="5" applyFont="1" applyFill="1" applyBorder="1" applyAlignment="1">
      <alignment horizontal="left" vertical="center" wrapText="1"/>
    </xf>
    <xf numFmtId="0" fontId="13" fillId="0" borderId="5" xfId="5" applyFont="1" applyBorder="1" applyAlignment="1">
      <alignment horizontal="left" vertical="center"/>
    </xf>
    <xf numFmtId="49" fontId="14" fillId="0" borderId="5" xfId="5" applyNumberFormat="1" applyFont="1" applyBorder="1" applyAlignment="1">
      <alignment horizontal="left" vertical="center" wrapText="1"/>
    </xf>
    <xf numFmtId="49" fontId="13" fillId="0" borderId="5" xfId="5" applyNumberFormat="1" applyFont="1" applyBorder="1" applyAlignment="1">
      <alignment horizontal="left" vertical="center" wrapText="1"/>
    </xf>
    <xf numFmtId="49" fontId="13" fillId="0" borderId="5" xfId="5" applyNumberFormat="1" applyFont="1" applyBorder="1" applyAlignment="1">
      <alignment horizontal="left" vertical="center"/>
    </xf>
    <xf numFmtId="49" fontId="14" fillId="0" borderId="5" xfId="5" applyNumberFormat="1" applyFont="1" applyBorder="1" applyAlignment="1">
      <alignment horizontal="left" vertical="center"/>
    </xf>
    <xf numFmtId="49" fontId="14" fillId="0" borderId="5" xfId="5" applyNumberFormat="1" applyFont="1" applyBorder="1" applyAlignment="1">
      <alignment vertical="center"/>
    </xf>
    <xf numFmtId="49" fontId="13" fillId="0" borderId="5" xfId="5" applyNumberFormat="1" applyFont="1" applyBorder="1" applyAlignment="1">
      <alignment vertical="center" wrapText="1"/>
    </xf>
    <xf numFmtId="0" fontId="3" fillId="2" borderId="0" xfId="5" applyFont="1" applyFill="1" applyBorder="1" applyAlignment="1">
      <alignment vertical="center"/>
    </xf>
    <xf numFmtId="49" fontId="2" fillId="2" borderId="0" xfId="5" applyNumberFormat="1" applyFont="1" applyFill="1" applyBorder="1" applyAlignment="1">
      <alignment horizontal="center" vertical="center"/>
    </xf>
    <xf numFmtId="0" fontId="5" fillId="2" borderId="0" xfId="8" applyFont="1" applyFill="1" applyBorder="1" applyAlignment="1">
      <alignment horizontal="center" vertical="center" wrapText="1"/>
    </xf>
    <xf numFmtId="49" fontId="5" fillId="2" borderId="0" xfId="8" applyNumberFormat="1" applyFont="1" applyFill="1" applyBorder="1" applyAlignment="1">
      <alignment horizontal="left" vertical="center" wrapText="1"/>
    </xf>
    <xf numFmtId="0" fontId="5" fillId="2" borderId="0" xfId="5" applyFont="1" applyFill="1" applyBorder="1" applyAlignment="1">
      <alignment horizontal="center" vertical="center"/>
    </xf>
    <xf numFmtId="167" fontId="51" fillId="2" borderId="5" xfId="24" applyNumberFormat="1" applyFont="1" applyFill="1" applyBorder="1" applyAlignment="1">
      <alignment wrapText="1"/>
    </xf>
    <xf numFmtId="43" fontId="6" fillId="8" borderId="14" xfId="24" applyFont="1" applyFill="1" applyBorder="1" applyAlignment="1">
      <alignment horizontal="left" vertical="center"/>
    </xf>
    <xf numFmtId="43" fontId="9" fillId="7" borderId="14" xfId="24" applyFont="1" applyFill="1" applyBorder="1" applyAlignment="1">
      <alignment horizontal="left" vertical="center"/>
    </xf>
    <xf numFmtId="43" fontId="9" fillId="0" borderId="14" xfId="24" applyFont="1" applyBorder="1" applyAlignment="1">
      <alignment horizontal="left" vertical="center"/>
    </xf>
    <xf numFmtId="43" fontId="6" fillId="0" borderId="14" xfId="24" applyFont="1" applyBorder="1" applyAlignment="1">
      <alignment horizontal="left" vertical="center"/>
    </xf>
    <xf numFmtId="43" fontId="9" fillId="8" borderId="33" xfId="24" applyFont="1" applyFill="1" applyBorder="1" applyAlignment="1">
      <alignment horizontal="left" vertical="center"/>
    </xf>
    <xf numFmtId="43" fontId="9" fillId="7" borderId="33" xfId="24" applyFont="1" applyFill="1" applyBorder="1" applyAlignment="1">
      <alignment horizontal="left" vertical="center"/>
    </xf>
    <xf numFmtId="43" fontId="9" fillId="0" borderId="33" xfId="24" applyFont="1" applyBorder="1" applyAlignment="1">
      <alignment horizontal="left" vertical="center"/>
    </xf>
    <xf numFmtId="43" fontId="6" fillId="0" borderId="33" xfId="24" applyFont="1" applyBorder="1" applyAlignment="1">
      <alignment horizontal="left" vertical="center"/>
    </xf>
    <xf numFmtId="167" fontId="51" fillId="2" borderId="14" xfId="24" applyNumberFormat="1" applyFont="1" applyFill="1" applyBorder="1" applyAlignment="1">
      <alignment wrapText="1"/>
    </xf>
    <xf numFmtId="167" fontId="51" fillId="2" borderId="13" xfId="24" applyNumberFormat="1" applyFont="1" applyFill="1" applyBorder="1" applyAlignment="1">
      <alignment wrapText="1"/>
    </xf>
    <xf numFmtId="167" fontId="52" fillId="2" borderId="5" xfId="24" applyNumberFormat="1" applyFont="1" applyFill="1" applyBorder="1" applyAlignment="1">
      <alignment wrapText="1"/>
    </xf>
    <xf numFmtId="167" fontId="53" fillId="5" borderId="5" xfId="24" applyNumberFormat="1" applyFont="1" applyFill="1" applyBorder="1" applyAlignment="1">
      <alignment wrapText="1"/>
    </xf>
    <xf numFmtId="167" fontId="53" fillId="2" borderId="14" xfId="24" applyNumberFormat="1" applyFont="1" applyFill="1" applyBorder="1" applyAlignment="1">
      <alignment wrapText="1"/>
    </xf>
    <xf numFmtId="167" fontId="51" fillId="5" borderId="5" xfId="24" applyNumberFormat="1" applyFont="1" applyFill="1" applyBorder="1" applyAlignment="1">
      <alignment horizontal="left" vertical="center" wrapText="1"/>
    </xf>
    <xf numFmtId="167" fontId="51" fillId="2" borderId="5" xfId="24" applyNumberFormat="1" applyFont="1" applyFill="1" applyBorder="1" applyAlignment="1">
      <alignment horizontal="center" wrapText="1"/>
    </xf>
    <xf numFmtId="167" fontId="51" fillId="2" borderId="5" xfId="24" applyNumberFormat="1" applyFont="1" applyFill="1" applyBorder="1" applyAlignment="1">
      <alignment horizontal="left" wrapText="1"/>
    </xf>
    <xf numFmtId="167" fontId="51" fillId="2" borderId="14" xfId="24" applyNumberFormat="1" applyFont="1" applyFill="1" applyBorder="1" applyAlignment="1">
      <alignment horizontal="center" wrapText="1"/>
    </xf>
    <xf numFmtId="167" fontId="51" fillId="2" borderId="13" xfId="24" applyNumberFormat="1" applyFont="1" applyFill="1" applyBorder="1" applyAlignment="1">
      <alignment horizontal="center" wrapText="1"/>
    </xf>
    <xf numFmtId="167" fontId="51" fillId="2" borderId="5" xfId="24" applyNumberFormat="1" applyFont="1" applyFill="1" applyBorder="1" applyAlignment="1">
      <alignment horizontal="left" wrapText="1" indent="1"/>
    </xf>
    <xf numFmtId="167" fontId="51" fillId="9" borderId="5" xfId="24" applyNumberFormat="1" applyFont="1" applyFill="1" applyBorder="1" applyAlignment="1">
      <alignment wrapText="1"/>
    </xf>
    <xf numFmtId="49" fontId="2" fillId="2" borderId="0" xfId="3" applyNumberFormat="1" applyFont="1" applyFill="1" applyBorder="1" applyAlignment="1">
      <alignment horizontal="center" vertical="center" wrapText="1"/>
    </xf>
    <xf numFmtId="167" fontId="13" fillId="2" borderId="38" xfId="24" applyNumberFormat="1" applyFont="1" applyFill="1" applyBorder="1" applyAlignment="1">
      <alignment horizontal="left" wrapText="1" indent="1"/>
    </xf>
    <xf numFmtId="167" fontId="2" fillId="2" borderId="38" xfId="24" applyNumberFormat="1" applyFont="1" applyFill="1" applyBorder="1" applyAlignment="1">
      <alignment wrapText="1"/>
    </xf>
    <xf numFmtId="167" fontId="2" fillId="2" borderId="39" xfId="24" applyNumberFormat="1" applyFont="1" applyFill="1" applyBorder="1" applyAlignment="1">
      <alignment wrapText="1"/>
    </xf>
    <xf numFmtId="167" fontId="2" fillId="2" borderId="37" xfId="24" applyNumberFormat="1" applyFont="1" applyFill="1" applyBorder="1" applyAlignment="1">
      <alignment wrapText="1"/>
    </xf>
    <xf numFmtId="167" fontId="44" fillId="2" borderId="38" xfId="24" applyNumberFormat="1" applyFont="1" applyFill="1" applyBorder="1" applyAlignment="1">
      <alignment wrapText="1"/>
    </xf>
    <xf numFmtId="167" fontId="2" fillId="9" borderId="38" xfId="24" applyNumberFormat="1" applyFont="1" applyFill="1" applyBorder="1" applyAlignment="1">
      <alignment wrapText="1"/>
    </xf>
    <xf numFmtId="0" fontId="10" fillId="5" borderId="5" xfId="15" applyFont="1" applyFill="1" applyBorder="1" applyAlignment="1">
      <alignment horizontal="center" vertical="center" wrapText="1"/>
    </xf>
    <xf numFmtId="0" fontId="41" fillId="0" borderId="5" xfId="15" applyFont="1" applyBorder="1" applyAlignment="1">
      <alignment horizontal="left" vertical="center" wrapText="1"/>
    </xf>
    <xf numFmtId="0" fontId="41" fillId="0" borderId="5" xfId="15" applyFont="1" applyBorder="1" applyAlignment="1">
      <alignment horizontal="left" vertical="center" wrapText="1" indent="1"/>
    </xf>
    <xf numFmtId="0" fontId="42" fillId="0" borderId="5" xfId="15" applyFont="1" applyBorder="1" applyAlignment="1">
      <alignment horizontal="left" vertical="center" wrapText="1" indent="2"/>
    </xf>
    <xf numFmtId="0" fontId="17" fillId="0" borderId="5" xfId="15" applyFont="1" applyBorder="1" applyAlignment="1">
      <alignment horizontal="left" vertical="center" wrapText="1" indent="2"/>
    </xf>
    <xf numFmtId="0" fontId="41" fillId="0" borderId="5" xfId="15" applyFont="1" applyBorder="1" applyAlignment="1">
      <alignment horizontal="left" vertical="center" wrapText="1" indent="2"/>
    </xf>
    <xf numFmtId="0" fontId="17" fillId="0" borderId="5" xfId="15" applyFont="1" applyBorder="1" applyAlignment="1">
      <alignment horizontal="left" vertical="center" wrapText="1" indent="3"/>
    </xf>
    <xf numFmtId="0" fontId="14" fillId="5" borderId="5" xfId="15" applyFont="1" applyFill="1" applyBorder="1" applyAlignment="1">
      <alignment horizontal="center" vertical="center" wrapText="1"/>
    </xf>
    <xf numFmtId="0" fontId="38" fillId="0" borderId="5" xfId="15" applyFont="1" applyBorder="1" applyAlignment="1">
      <alignment horizontal="left" vertical="center" wrapText="1" indent="2"/>
    </xf>
    <xf numFmtId="0" fontId="37" fillId="0" borderId="5" xfId="15" applyFont="1" applyBorder="1" applyAlignment="1">
      <alignment horizontal="left" vertical="center" wrapText="1" indent="1"/>
    </xf>
    <xf numFmtId="0" fontId="39" fillId="0" borderId="5" xfId="15" applyFont="1" applyBorder="1" applyAlignment="1">
      <alignment horizontal="left" vertical="center" wrapText="1" indent="2"/>
    </xf>
    <xf numFmtId="0" fontId="2" fillId="0" borderId="0" xfId="2" applyFont="1" applyFill="1" applyBorder="1" applyAlignment="1">
      <alignment horizontal="center" vertical="center" wrapText="1"/>
    </xf>
    <xf numFmtId="0" fontId="5" fillId="0" borderId="0" xfId="2" applyFont="1" applyAlignment="1">
      <alignment wrapText="1"/>
    </xf>
    <xf numFmtId="0" fontId="5" fillId="0" borderId="0" xfId="2" applyFont="1" applyAlignment="1">
      <alignment horizontal="center" wrapText="1"/>
    </xf>
    <xf numFmtId="0" fontId="2" fillId="0" borderId="0" xfId="6" applyFont="1" applyAlignment="1">
      <alignment horizontal="left"/>
    </xf>
    <xf numFmtId="0" fontId="2" fillId="0" borderId="0" xfId="6" quotePrefix="1" applyFont="1" applyAlignment="1"/>
    <xf numFmtId="0" fontId="10" fillId="0" borderId="5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12" fillId="0" borderId="5" xfId="2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left" vertical="center" wrapText="1"/>
    </xf>
    <xf numFmtId="49" fontId="2" fillId="0" borderId="0" xfId="2" applyNumberFormat="1" applyFont="1" applyFill="1" applyBorder="1" applyAlignment="1">
      <alignment horizontal="center" vertical="center" wrapText="1"/>
    </xf>
    <xf numFmtId="0" fontId="2" fillId="0" borderId="0" xfId="2" applyFont="1" applyFill="1" applyAlignment="1">
      <alignment horizontal="left" wrapText="1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horizontal="left"/>
    </xf>
    <xf numFmtId="0" fontId="18" fillId="0" borderId="0" xfId="14" applyFont="1" applyAlignment="1">
      <alignment horizontal="left" vertical="center"/>
    </xf>
    <xf numFmtId="0" fontId="3" fillId="0" borderId="0" xfId="2" applyFont="1" applyBorder="1" applyAlignment="1">
      <alignment horizontal="left" vertical="center" wrapText="1"/>
    </xf>
    <xf numFmtId="0" fontId="5" fillId="0" borderId="0" xfId="2" applyFont="1" applyAlignment="1">
      <alignment horizontal="right" wrapText="1"/>
    </xf>
    <xf numFmtId="0" fontId="2" fillId="0" borderId="0" xfId="6" quotePrefix="1" applyFont="1" applyBorder="1" applyAlignment="1">
      <alignment horizontal="right"/>
    </xf>
    <xf numFmtId="0" fontId="2" fillId="0" borderId="0" xfId="6" applyFont="1" applyAlignment="1">
      <alignment horizontal="right"/>
    </xf>
    <xf numFmtId="0" fontId="12" fillId="0" borderId="5" xfId="2" applyFont="1" applyFill="1" applyBorder="1" applyAlignment="1">
      <alignment horizontal="right" vertical="center" wrapText="1"/>
    </xf>
    <xf numFmtId="0" fontId="2" fillId="0" borderId="12" xfId="2" applyFont="1" applyFill="1" applyBorder="1" applyAlignment="1">
      <alignment horizontal="right" vertical="top" wrapText="1"/>
    </xf>
    <xf numFmtId="0" fontId="2" fillId="0" borderId="5" xfId="2" applyFont="1" applyFill="1" applyBorder="1" applyAlignment="1">
      <alignment horizontal="right" vertical="center" wrapText="1"/>
    </xf>
    <xf numFmtId="0" fontId="2" fillId="0" borderId="12" xfId="2" applyFont="1" applyFill="1" applyBorder="1" applyAlignment="1">
      <alignment horizontal="right" vertical="center" wrapText="1"/>
    </xf>
    <xf numFmtId="167" fontId="2" fillId="0" borderId="8" xfId="2" applyNumberFormat="1" applyFont="1" applyFill="1" applyBorder="1" applyAlignment="1">
      <alignment horizontal="right" vertical="center" wrapText="1"/>
    </xf>
    <xf numFmtId="0" fontId="2" fillId="0" borderId="8" xfId="2" applyFont="1" applyFill="1" applyBorder="1" applyAlignment="1">
      <alignment horizontal="right" vertical="center" wrapText="1"/>
    </xf>
    <xf numFmtId="43" fontId="2" fillId="0" borderId="8" xfId="2" applyNumberFormat="1" applyFont="1" applyFill="1" applyBorder="1" applyAlignment="1">
      <alignment horizontal="right" vertical="center" wrapText="1"/>
    </xf>
    <xf numFmtId="0" fontId="13" fillId="0" borderId="8" xfId="2" applyFont="1" applyFill="1" applyBorder="1" applyAlignment="1">
      <alignment horizontal="right" vertical="center" wrapText="1"/>
    </xf>
    <xf numFmtId="0" fontId="2" fillId="0" borderId="21" xfId="2" applyFont="1" applyFill="1" applyBorder="1" applyAlignment="1">
      <alignment horizontal="right" vertical="center" wrapText="1"/>
    </xf>
    <xf numFmtId="167" fontId="2" fillId="0" borderId="5" xfId="24" applyNumberFormat="1" applyFont="1" applyFill="1" applyBorder="1" applyAlignment="1">
      <alignment horizontal="right" vertical="center" wrapText="1"/>
    </xf>
    <xf numFmtId="0" fontId="13" fillId="0" borderId="5" xfId="2" applyFont="1" applyFill="1" applyBorder="1" applyAlignment="1">
      <alignment horizontal="right" vertical="center" wrapText="1"/>
    </xf>
    <xf numFmtId="167" fontId="2" fillId="0" borderId="5" xfId="2" applyNumberFormat="1" applyFont="1" applyFill="1" applyBorder="1" applyAlignment="1">
      <alignment horizontal="right" vertical="center" wrapText="1"/>
    </xf>
    <xf numFmtId="0" fontId="2" fillId="0" borderId="5" xfId="2" applyFont="1" applyFill="1" applyBorder="1" applyAlignment="1">
      <alignment horizontal="right" vertical="center"/>
    </xf>
    <xf numFmtId="0" fontId="2" fillId="0" borderId="0" xfId="2" applyFont="1" applyFill="1" applyBorder="1" applyAlignment="1">
      <alignment horizontal="right" vertical="center" wrapText="1"/>
    </xf>
    <xf numFmtId="0" fontId="2" fillId="0" borderId="0" xfId="2" applyFont="1" applyFill="1" applyBorder="1" applyAlignment="1">
      <alignment horizontal="right" vertical="top" wrapText="1"/>
    </xf>
    <xf numFmtId="0" fontId="2" fillId="0" borderId="0" xfId="2" applyFont="1" applyFill="1" applyAlignment="1">
      <alignment horizontal="right" wrapText="1"/>
    </xf>
    <xf numFmtId="0" fontId="2" fillId="0" borderId="0" xfId="2" applyFont="1" applyFill="1" applyAlignment="1">
      <alignment horizontal="right"/>
    </xf>
    <xf numFmtId="0" fontId="2" fillId="0" borderId="0" xfId="2" applyFont="1" applyAlignment="1">
      <alignment horizontal="right"/>
    </xf>
    <xf numFmtId="0" fontId="13" fillId="2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14" fillId="2" borderId="0" xfId="5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wrapText="1"/>
    </xf>
    <xf numFmtId="0" fontId="14" fillId="2" borderId="0" xfId="15" applyFont="1" applyFill="1" applyBorder="1" applyAlignment="1">
      <alignment horizontal="center" vertical="center"/>
    </xf>
    <xf numFmtId="43" fontId="5" fillId="0" borderId="0" xfId="24" applyFont="1" applyAlignment="1">
      <alignment horizontal="center" wrapText="1"/>
    </xf>
    <xf numFmtId="43" fontId="2" fillId="0" borderId="0" xfId="24" applyFont="1" applyAlignment="1">
      <alignment horizontal="center" vertical="center"/>
    </xf>
    <xf numFmtId="43" fontId="12" fillId="0" borderId="5" xfId="24" applyFont="1" applyFill="1" applyBorder="1" applyAlignment="1">
      <alignment horizontal="center" vertical="center" wrapText="1"/>
    </xf>
    <xf numFmtId="43" fontId="2" fillId="0" borderId="0" xfId="24" applyFont="1" applyFill="1" applyBorder="1" applyAlignment="1">
      <alignment horizontal="center" vertical="center" wrapText="1"/>
    </xf>
    <xf numFmtId="43" fontId="2" fillId="0" borderId="5" xfId="24" applyFont="1" applyFill="1" applyBorder="1" applyAlignment="1">
      <alignment horizontal="center" vertical="center" wrapText="1"/>
    </xf>
    <xf numFmtId="43" fontId="2" fillId="0" borderId="0" xfId="24" applyFont="1" applyFill="1"/>
    <xf numFmtId="43" fontId="2" fillId="0" borderId="0" xfId="24" applyFont="1" applyFill="1" applyAlignment="1">
      <alignment wrapText="1"/>
    </xf>
    <xf numFmtId="43" fontId="3" fillId="0" borderId="0" xfId="24" applyFont="1" applyBorder="1" applyAlignment="1">
      <alignment horizontal="center" vertical="center" wrapText="1"/>
    </xf>
    <xf numFmtId="43" fontId="2" fillId="0" borderId="0" xfId="24" applyFont="1"/>
    <xf numFmtId="43" fontId="2" fillId="0" borderId="0" xfId="2" applyNumberFormat="1" applyFont="1"/>
    <xf numFmtId="43" fontId="2" fillId="0" borderId="0" xfId="2" applyNumberFormat="1" applyFont="1" applyAlignment="1">
      <alignment horizontal="left" vertical="center"/>
    </xf>
    <xf numFmtId="167" fontId="52" fillId="2" borderId="5" xfId="24" applyNumberFormat="1" applyFont="1" applyFill="1" applyBorder="1" applyAlignment="1">
      <alignment horizontal="center" wrapText="1"/>
    </xf>
    <xf numFmtId="49" fontId="2" fillId="5" borderId="5" xfId="3" applyNumberFormat="1" applyFont="1" applyFill="1" applyBorder="1" applyAlignment="1">
      <alignment horizontal="center" vertical="center" wrapText="1"/>
    </xf>
    <xf numFmtId="167" fontId="52" fillId="5" borderId="5" xfId="24" applyNumberFormat="1" applyFont="1" applyFill="1" applyBorder="1" applyAlignment="1">
      <alignment horizontal="left" vertical="center" wrapText="1"/>
    </xf>
    <xf numFmtId="167" fontId="51" fillId="5" borderId="14" xfId="24" applyNumberFormat="1" applyFont="1" applyFill="1" applyBorder="1" applyAlignment="1">
      <alignment horizontal="left" vertical="center" wrapText="1"/>
    </xf>
    <xf numFmtId="167" fontId="51" fillId="5" borderId="13" xfId="24" applyNumberFormat="1" applyFont="1" applyFill="1" applyBorder="1" applyAlignment="1">
      <alignment horizontal="left" vertical="center" wrapText="1"/>
    </xf>
    <xf numFmtId="167" fontId="50" fillId="5" borderId="5" xfId="24" applyNumberFormat="1" applyFont="1" applyFill="1" applyBorder="1" applyAlignment="1">
      <alignment horizontal="left" vertical="center" wrapText="1"/>
    </xf>
    <xf numFmtId="167" fontId="51" fillId="5" borderId="5" xfId="24" applyNumberFormat="1" applyFont="1" applyFill="1" applyBorder="1" applyAlignment="1">
      <alignment wrapText="1"/>
    </xf>
    <xf numFmtId="167" fontId="51" fillId="5" borderId="14" xfId="24" applyNumberFormat="1" applyFont="1" applyFill="1" applyBorder="1" applyAlignment="1">
      <alignment wrapText="1"/>
    </xf>
    <xf numFmtId="167" fontId="51" fillId="5" borderId="13" xfId="24" applyNumberFormat="1" applyFont="1" applyFill="1" applyBorder="1" applyAlignment="1">
      <alignment wrapText="1"/>
    </xf>
    <xf numFmtId="167" fontId="52" fillId="5" borderId="5" xfId="24" applyNumberFormat="1" applyFont="1" applyFill="1" applyBorder="1" applyAlignment="1">
      <alignment wrapText="1"/>
    </xf>
    <xf numFmtId="167" fontId="53" fillId="5" borderId="14" xfId="24" applyNumberFormat="1" applyFont="1" applyFill="1" applyBorder="1" applyAlignment="1">
      <alignment wrapText="1"/>
    </xf>
    <xf numFmtId="49" fontId="2" fillId="10" borderId="5" xfId="3" applyNumberFormat="1" applyFont="1" applyFill="1" applyBorder="1" applyAlignment="1">
      <alignment horizontal="center" vertical="center" wrapText="1"/>
    </xf>
    <xf numFmtId="167" fontId="50" fillId="10" borderId="5" xfId="24" applyNumberFormat="1" applyFont="1" applyFill="1" applyBorder="1" applyAlignment="1">
      <alignment horizontal="left" vertical="center"/>
    </xf>
    <xf numFmtId="0" fontId="13" fillId="0" borderId="0" xfId="5" applyFont="1" applyFill="1" applyBorder="1"/>
    <xf numFmtId="0" fontId="13" fillId="0" borderId="0" xfId="5" applyFont="1" applyFill="1" applyBorder="1" applyAlignment="1"/>
    <xf numFmtId="0" fontId="14" fillId="0" borderId="0" xfId="5" applyFont="1" applyFill="1" applyBorder="1" applyAlignment="1">
      <alignment horizontal="center" vertical="center" wrapText="1"/>
    </xf>
    <xf numFmtId="0" fontId="13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horizontal="left" vertical="center" wrapText="1"/>
    </xf>
    <xf numFmtId="0" fontId="13" fillId="0" borderId="0" xfId="5" applyFont="1" applyFill="1"/>
    <xf numFmtId="0" fontId="13" fillId="0" borderId="0" xfId="5" applyFont="1" applyFill="1" applyAlignment="1"/>
    <xf numFmtId="43" fontId="18" fillId="0" borderId="0" xfId="15" applyNumberFormat="1" applyFont="1" applyAlignment="1">
      <alignment horizontal="right" vertical="center"/>
    </xf>
    <xf numFmtId="167" fontId="50" fillId="10" borderId="13" xfId="24" applyNumberFormat="1" applyFont="1" applyFill="1" applyBorder="1" applyAlignment="1">
      <alignment horizontal="left" vertical="center"/>
    </xf>
    <xf numFmtId="167" fontId="50" fillId="10" borderId="14" xfId="24" applyNumberFormat="1" applyFont="1" applyFill="1" applyBorder="1" applyAlignment="1">
      <alignment horizontal="left" vertical="center"/>
    </xf>
    <xf numFmtId="49" fontId="13" fillId="3" borderId="5" xfId="5" applyNumberFormat="1" applyFont="1" applyFill="1" applyBorder="1" applyAlignment="1">
      <alignment horizontal="center" vertical="center"/>
    </xf>
    <xf numFmtId="0" fontId="14" fillId="3" borderId="5" xfId="8" applyFont="1" applyFill="1" applyBorder="1" applyAlignment="1">
      <alignment horizontal="left" indent="1"/>
    </xf>
    <xf numFmtId="49" fontId="14" fillId="3" borderId="5" xfId="5" applyNumberFormat="1" applyFont="1" applyFill="1" applyBorder="1" applyAlignment="1">
      <alignment horizontal="left" vertical="center"/>
    </xf>
    <xf numFmtId="167" fontId="43" fillId="3" borderId="5" xfId="24" applyNumberFormat="1" applyFont="1" applyFill="1" applyBorder="1" applyAlignment="1">
      <alignment horizontal="center" vertical="center"/>
    </xf>
    <xf numFmtId="0" fontId="14" fillId="3" borderId="5" xfId="5" applyFont="1" applyFill="1" applyBorder="1" applyAlignment="1">
      <alignment horizontal="left" vertical="center" wrapText="1" indent="1"/>
    </xf>
    <xf numFmtId="49" fontId="14" fillId="3" borderId="5" xfId="5" applyNumberFormat="1" applyFont="1" applyFill="1" applyBorder="1" applyAlignment="1">
      <alignment horizontal="left" vertical="center" wrapText="1"/>
    </xf>
    <xf numFmtId="0" fontId="13" fillId="3" borderId="5" xfId="5" applyFont="1" applyFill="1" applyBorder="1" applyAlignment="1">
      <alignment horizontal="center" vertical="center"/>
    </xf>
    <xf numFmtId="0" fontId="14" fillId="3" borderId="5" xfId="5" applyFont="1" applyFill="1" applyBorder="1" applyAlignment="1">
      <alignment horizontal="left" vertical="center" wrapText="1"/>
    </xf>
    <xf numFmtId="0" fontId="14" fillId="3" borderId="5" xfId="8" applyFont="1" applyFill="1" applyBorder="1" applyAlignment="1">
      <alignment horizontal="left" vertical="center" indent="1"/>
    </xf>
    <xf numFmtId="0" fontId="14" fillId="3" borderId="5" xfId="8" applyFont="1" applyFill="1" applyBorder="1" applyAlignment="1">
      <alignment horizontal="left" wrapText="1" indent="1"/>
    </xf>
    <xf numFmtId="0" fontId="5" fillId="5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left" vertical="center"/>
    </xf>
    <xf numFmtId="0" fontId="13" fillId="2" borderId="0" xfId="5" applyFont="1" applyFill="1" applyBorder="1" applyAlignment="1">
      <alignment horizontal="center" vertical="center"/>
    </xf>
    <xf numFmtId="0" fontId="3" fillId="2" borderId="0" xfId="3" applyFont="1" applyFill="1" applyBorder="1" applyAlignment="1">
      <alignment horizontal="left" wrapText="1"/>
    </xf>
    <xf numFmtId="0" fontId="3" fillId="2" borderId="0" xfId="3" applyFont="1" applyFill="1" applyBorder="1" applyAlignment="1">
      <alignment horizontal="center" wrapText="1"/>
    </xf>
    <xf numFmtId="0" fontId="3" fillId="2" borderId="0" xfId="2" applyFont="1" applyFill="1" applyBorder="1" applyAlignment="1">
      <alignment horizontal="center"/>
    </xf>
    <xf numFmtId="0" fontId="2" fillId="2" borderId="0" xfId="5" applyFont="1" applyFill="1" applyBorder="1" applyAlignment="1">
      <alignment horizontal="left"/>
    </xf>
    <xf numFmtId="0" fontId="3" fillId="2" borderId="0" xfId="5" applyFont="1" applyFill="1" applyBorder="1" applyAlignment="1">
      <alignment horizontal="left"/>
    </xf>
    <xf numFmtId="0" fontId="3" fillId="2" borderId="0" xfId="5" applyFont="1" applyFill="1" applyBorder="1" applyAlignment="1">
      <alignment horizontal="center"/>
    </xf>
    <xf numFmtId="49" fontId="13" fillId="5" borderId="5" xfId="15" applyNumberFormat="1" applyFont="1" applyFill="1" applyBorder="1" applyAlignment="1">
      <alignment horizontal="center" vertical="center" wrapText="1"/>
    </xf>
    <xf numFmtId="0" fontId="13" fillId="5" borderId="5" xfId="15" applyFont="1" applyFill="1" applyBorder="1" applyAlignment="1">
      <alignment horizontal="center" vertical="center" wrapText="1"/>
    </xf>
    <xf numFmtId="1" fontId="2" fillId="2" borderId="0" xfId="10" applyNumberFormat="1" applyFont="1" applyFill="1" applyBorder="1" applyAlignment="1">
      <alignment wrapText="1"/>
    </xf>
    <xf numFmtId="0" fontId="49" fillId="0" borderId="0" xfId="10" applyFont="1" applyBorder="1" applyAlignment="1">
      <alignment horizontal="center" vertical="center" wrapText="1"/>
    </xf>
    <xf numFmtId="43" fontId="49" fillId="0" borderId="0" xfId="24" applyFont="1" applyBorder="1" applyAlignment="1">
      <alignment horizontal="center" vertical="center" wrapText="1"/>
    </xf>
    <xf numFmtId="49" fontId="13" fillId="0" borderId="5" xfId="15" applyNumberFormat="1" applyFont="1" applyFill="1" applyBorder="1" applyAlignment="1">
      <alignment horizontal="center" vertical="center" wrapText="1"/>
    </xf>
    <xf numFmtId="43" fontId="43" fillId="0" borderId="5" xfId="24" applyFont="1" applyFill="1" applyBorder="1" applyAlignment="1">
      <alignment horizontal="right" vertical="center"/>
    </xf>
    <xf numFmtId="0" fontId="41" fillId="5" borderId="5" xfId="15" applyFont="1" applyFill="1" applyBorder="1" applyAlignment="1">
      <alignment horizontal="left" vertical="center" wrapText="1" indent="1"/>
    </xf>
    <xf numFmtId="49" fontId="14" fillId="5" borderId="5" xfId="15" applyNumberFormat="1" applyFont="1" applyFill="1" applyBorder="1" applyAlignment="1">
      <alignment horizontal="center" vertical="center" wrapText="1"/>
    </xf>
    <xf numFmtId="0" fontId="41" fillId="5" borderId="5" xfId="15" applyFont="1" applyFill="1" applyBorder="1" applyAlignment="1">
      <alignment horizontal="left" vertical="center" wrapText="1"/>
    </xf>
    <xf numFmtId="0" fontId="40" fillId="0" borderId="5" xfId="15" applyFont="1" applyFill="1" applyBorder="1" applyAlignment="1">
      <alignment horizontal="left" vertical="center" wrapText="1"/>
    </xf>
    <xf numFmtId="43" fontId="50" fillId="0" borderId="5" xfId="24" applyFont="1" applyFill="1" applyBorder="1" applyAlignment="1">
      <alignment horizontal="right" vertical="center"/>
    </xf>
    <xf numFmtId="0" fontId="2" fillId="0" borderId="5" xfId="15" applyFont="1" applyFill="1" applyBorder="1" applyAlignment="1">
      <alignment vertical="center"/>
    </xf>
    <xf numFmtId="43" fontId="43" fillId="5" borderId="5" xfId="24" applyNumberFormat="1" applyFont="1" applyFill="1" applyBorder="1" applyAlignment="1">
      <alignment horizontal="right" vertical="center"/>
    </xf>
    <xf numFmtId="0" fontId="9" fillId="0" borderId="5" xfId="15" applyFont="1" applyFill="1" applyBorder="1" applyAlignment="1">
      <alignment horizontal="center" vertical="center" wrapText="1"/>
    </xf>
    <xf numFmtId="0" fontId="10" fillId="0" borderId="5" xfId="15" applyFont="1" applyFill="1" applyBorder="1" applyAlignment="1">
      <alignment horizontal="center" vertical="center" wrapText="1"/>
    </xf>
    <xf numFmtId="0" fontId="8" fillId="0" borderId="5" xfId="15" applyFont="1" applyFill="1" applyBorder="1" applyAlignment="1">
      <alignment horizontal="center" vertical="center" wrapText="1"/>
    </xf>
    <xf numFmtId="0" fontId="2" fillId="0" borderId="5" xfId="15" applyFont="1" applyFill="1" applyBorder="1" applyAlignment="1">
      <alignment horizontal="center" vertical="center"/>
    </xf>
    <xf numFmtId="43" fontId="43" fillId="0" borderId="5" xfId="24" applyNumberFormat="1" applyFont="1" applyFill="1" applyBorder="1" applyAlignment="1">
      <alignment horizontal="right" vertical="center"/>
    </xf>
    <xf numFmtId="43" fontId="43" fillId="0" borderId="5" xfId="24" applyNumberFormat="1" applyFont="1" applyFill="1" applyBorder="1" applyAlignment="1">
      <alignment horizontal="center" vertical="center"/>
    </xf>
    <xf numFmtId="43" fontId="1" fillId="0" borderId="5" xfId="24" applyNumberFormat="1" applyFont="1" applyFill="1" applyBorder="1" applyAlignment="1">
      <alignment horizontal="right" vertical="center"/>
    </xf>
    <xf numFmtId="43" fontId="1" fillId="2" borderId="5" xfId="24" applyNumberFormat="1" applyFont="1" applyFill="1" applyBorder="1" applyAlignment="1">
      <alignment horizontal="right" vertical="center"/>
    </xf>
    <xf numFmtId="43" fontId="18" fillId="0" borderId="5" xfId="15" applyNumberFormat="1" applyFont="1" applyBorder="1" applyAlignment="1">
      <alignment horizontal="right" vertical="center"/>
    </xf>
    <xf numFmtId="43" fontId="2" fillId="0" borderId="5" xfId="15" applyNumberFormat="1" applyFont="1" applyBorder="1" applyAlignment="1">
      <alignment horizontal="right" vertical="center"/>
    </xf>
    <xf numFmtId="43" fontId="2" fillId="0" borderId="5" xfId="15" applyNumberFormat="1" applyFont="1" applyFill="1" applyBorder="1" applyAlignment="1">
      <alignment horizontal="right" vertical="center"/>
    </xf>
    <xf numFmtId="43" fontId="2" fillId="0" borderId="5" xfId="15" applyNumberFormat="1" applyFont="1" applyFill="1" applyBorder="1" applyAlignment="1">
      <alignment vertical="center"/>
    </xf>
    <xf numFmtId="43" fontId="1" fillId="0" borderId="5" xfId="24" applyNumberFormat="1" applyFont="1" applyFill="1" applyBorder="1" applyAlignment="1">
      <alignment horizontal="left" vertical="center" wrapText="1" indent="1"/>
    </xf>
    <xf numFmtId="43" fontId="1" fillId="0" borderId="5" xfId="24" applyNumberFormat="1" applyFont="1" applyFill="1" applyBorder="1" applyAlignment="1">
      <alignment vertical="center" wrapText="1"/>
    </xf>
    <xf numFmtId="43" fontId="50" fillId="2" borderId="5" xfId="24" applyNumberFormat="1" applyFont="1" applyFill="1" applyBorder="1" applyAlignment="1">
      <alignment horizontal="right" vertical="center"/>
    </xf>
    <xf numFmtId="43" fontId="2" fillId="0" borderId="5" xfId="15" applyNumberFormat="1" applyFont="1" applyBorder="1" applyAlignment="1">
      <alignment vertical="center"/>
    </xf>
    <xf numFmtId="43" fontId="50" fillId="5" borderId="5" xfId="24" applyNumberFormat="1" applyFont="1" applyFill="1" applyBorder="1" applyAlignment="1">
      <alignment horizontal="right" vertical="center"/>
    </xf>
    <xf numFmtId="43" fontId="1" fillId="0" borderId="5" xfId="24" applyNumberFormat="1" applyFont="1" applyBorder="1" applyAlignment="1">
      <alignment vertical="center" wrapText="1"/>
    </xf>
    <xf numFmtId="43" fontId="43" fillId="0" borderId="5" xfId="24" applyNumberFormat="1" applyFont="1" applyFill="1" applyBorder="1" applyAlignment="1">
      <alignment horizontal="left" vertical="center" wrapText="1" indent="1"/>
    </xf>
    <xf numFmtId="0" fontId="37" fillId="5" borderId="5" xfId="15" applyFont="1" applyFill="1" applyBorder="1" applyAlignment="1">
      <alignment horizontal="left" vertical="center" wrapText="1" indent="1"/>
    </xf>
    <xf numFmtId="43" fontId="43" fillId="5" borderId="5" xfId="24" applyNumberFormat="1" applyFont="1" applyFill="1" applyBorder="1" applyAlignment="1">
      <alignment horizontal="left" vertical="center" wrapText="1" indent="1"/>
    </xf>
    <xf numFmtId="43" fontId="1" fillId="5" borderId="5" xfId="24" applyNumberFormat="1" applyFont="1" applyFill="1" applyBorder="1" applyAlignment="1">
      <alignment vertical="center" wrapText="1"/>
    </xf>
    <xf numFmtId="43" fontId="43" fillId="5" borderId="5" xfId="24" applyNumberFormat="1" applyFont="1" applyFill="1" applyBorder="1" applyAlignment="1">
      <alignment vertical="center" wrapText="1"/>
    </xf>
    <xf numFmtId="0" fontId="33" fillId="0" borderId="5" xfId="15" applyFont="1" applyFill="1" applyBorder="1" applyAlignment="1">
      <alignment horizontal="left" vertical="center" wrapText="1" indent="1"/>
    </xf>
    <xf numFmtId="0" fontId="33" fillId="5" borderId="5" xfId="15" applyFont="1" applyFill="1" applyBorder="1" applyAlignment="1">
      <alignment horizontal="left" vertical="center" wrapText="1" indent="1"/>
    </xf>
    <xf numFmtId="0" fontId="33" fillId="0" borderId="5" xfId="15" applyFont="1" applyFill="1" applyBorder="1" applyAlignment="1">
      <alignment horizontal="left" vertical="center" wrapText="1"/>
    </xf>
    <xf numFmtId="0" fontId="37" fillId="5" borderId="5" xfId="15" applyFont="1" applyFill="1" applyBorder="1" applyAlignment="1">
      <alignment horizontal="left" wrapText="1"/>
    </xf>
    <xf numFmtId="0" fontId="37" fillId="0" borderId="5" xfId="15" applyFont="1" applyFill="1" applyBorder="1" applyAlignment="1">
      <alignment horizontal="left" vertical="center"/>
    </xf>
    <xf numFmtId="43" fontId="56" fillId="0" borderId="5" xfId="24" applyNumberFormat="1" applyFont="1" applyFill="1" applyBorder="1" applyAlignment="1">
      <alignment vertical="center"/>
    </xf>
    <xf numFmtId="43" fontId="57" fillId="0" borderId="5" xfId="24" applyNumberFormat="1" applyFont="1" applyFill="1" applyBorder="1" applyAlignment="1">
      <alignment vertical="center"/>
    </xf>
    <xf numFmtId="0" fontId="58" fillId="6" borderId="15" xfId="10" applyFont="1" applyFill="1" applyBorder="1" applyAlignment="1">
      <alignment horizontal="center" vertical="center" wrapText="1"/>
    </xf>
    <xf numFmtId="0" fontId="59" fillId="6" borderId="15" xfId="10" applyFont="1" applyFill="1" applyBorder="1" applyAlignment="1">
      <alignment horizontal="center" vertical="center" wrapText="1"/>
    </xf>
    <xf numFmtId="0" fontId="59" fillId="6" borderId="41" xfId="10" applyFont="1" applyFill="1" applyBorder="1" applyAlignment="1">
      <alignment horizontal="center" vertical="center" wrapText="1"/>
    </xf>
    <xf numFmtId="1" fontId="59" fillId="6" borderId="62" xfId="10" applyNumberFormat="1" applyFont="1" applyFill="1" applyBorder="1" applyAlignment="1">
      <alignment horizontal="center" vertical="center" wrapText="1"/>
    </xf>
    <xf numFmtId="1" fontId="59" fillId="6" borderId="15" xfId="10" applyNumberFormat="1" applyFont="1" applyFill="1" applyBorder="1" applyAlignment="1">
      <alignment horizontal="center" vertical="center" wrapText="1"/>
    </xf>
    <xf numFmtId="1" fontId="59" fillId="6" borderId="40" xfId="24" applyNumberFormat="1" applyFont="1" applyFill="1" applyBorder="1" applyAlignment="1">
      <alignment horizontal="center" vertical="center" wrapText="1"/>
    </xf>
    <xf numFmtId="1" fontId="59" fillId="6" borderId="41" xfId="10" applyNumberFormat="1" applyFont="1" applyFill="1" applyBorder="1" applyAlignment="1">
      <alignment horizontal="center" vertical="center" wrapText="1"/>
    </xf>
    <xf numFmtId="1" fontId="9" fillId="0" borderId="8" xfId="10" applyNumberFormat="1" applyFont="1" applyBorder="1" applyAlignment="1">
      <alignment horizontal="center" vertical="center" wrapText="1"/>
    </xf>
    <xf numFmtId="1" fontId="9" fillId="0" borderId="9" xfId="10" applyNumberFormat="1" applyFont="1" applyBorder="1" applyAlignment="1">
      <alignment horizontal="center" vertical="center" wrapText="1"/>
    </xf>
    <xf numFmtId="1" fontId="9" fillId="0" borderId="67" xfId="10" applyNumberFormat="1" applyFont="1" applyBorder="1" applyAlignment="1">
      <alignment horizontal="center" vertical="center" wrapText="1"/>
    </xf>
    <xf numFmtId="1" fontId="59" fillId="6" borderId="41" xfId="24" applyNumberFormat="1" applyFont="1" applyFill="1" applyBorder="1" applyAlignment="1">
      <alignment horizontal="center" vertical="center" wrapText="1"/>
    </xf>
    <xf numFmtId="0" fontId="2" fillId="0" borderId="13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center" vertical="center" wrapText="1"/>
    </xf>
    <xf numFmtId="0" fontId="2" fillId="0" borderId="50" xfId="10" applyFont="1" applyBorder="1" applyAlignment="1">
      <alignment horizontal="center" vertical="center" wrapText="1"/>
    </xf>
    <xf numFmtId="167" fontId="2" fillId="0" borderId="50" xfId="24" applyNumberFormat="1" applyFont="1" applyBorder="1" applyAlignment="1">
      <alignment horizontal="center" vertical="center" wrapText="1"/>
    </xf>
    <xf numFmtId="167" fontId="2" fillId="0" borderId="13" xfId="10" applyNumberFormat="1" applyFont="1" applyBorder="1" applyAlignment="1">
      <alignment horizontal="center" vertical="center" wrapText="1"/>
    </xf>
    <xf numFmtId="167" fontId="2" fillId="0" borderId="5" xfId="10" applyNumberFormat="1" applyFont="1" applyBorder="1" applyAlignment="1">
      <alignment wrapText="1"/>
    </xf>
    <xf numFmtId="1" fontId="2" fillId="0" borderId="14" xfId="10" applyNumberFormat="1" applyFont="1" applyBorder="1" applyAlignment="1">
      <alignment vertical="center" wrapText="1"/>
    </xf>
    <xf numFmtId="0" fontId="2" fillId="0" borderId="37" xfId="10" applyFont="1" applyBorder="1" applyAlignment="1">
      <alignment horizontal="center" vertical="center" wrapText="1"/>
    </xf>
    <xf numFmtId="0" fontId="2" fillId="0" borderId="38" xfId="10" applyFont="1" applyBorder="1" applyAlignment="1">
      <alignment horizontal="center" vertical="center" wrapText="1"/>
    </xf>
    <xf numFmtId="0" fontId="2" fillId="0" borderId="39" xfId="10" applyFont="1" applyBorder="1" applyAlignment="1">
      <alignment horizontal="center" vertical="center" wrapText="1"/>
    </xf>
    <xf numFmtId="49" fontId="11" fillId="5" borderId="5" xfId="2" applyNumberFormat="1" applyFont="1" applyFill="1" applyBorder="1" applyAlignment="1">
      <alignment horizontal="center" vertical="center"/>
    </xf>
    <xf numFmtId="0" fontId="9" fillId="5" borderId="5" xfId="2" applyFont="1" applyFill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/>
    </xf>
    <xf numFmtId="43" fontId="8" fillId="7" borderId="5" xfId="24" applyFont="1" applyFill="1" applyBorder="1" applyAlignment="1">
      <alignment horizontal="left" vertical="center"/>
    </xf>
    <xf numFmtId="43" fontId="3" fillId="7" borderId="5" xfId="24" applyFont="1" applyFill="1" applyBorder="1" applyAlignment="1">
      <alignment horizontal="center" vertical="center" wrapText="1"/>
    </xf>
    <xf numFmtId="0" fontId="9" fillId="0" borderId="5" xfId="2" applyFont="1" applyBorder="1" applyAlignment="1">
      <alignment horizontal="left" vertical="center" indent="2"/>
    </xf>
    <xf numFmtId="43" fontId="3" fillId="0" borderId="5" xfId="24" applyFont="1" applyFill="1" applyBorder="1" applyAlignment="1">
      <alignment horizontal="center" vertical="center" wrapText="1"/>
    </xf>
    <xf numFmtId="43" fontId="3" fillId="7" borderId="5" xfId="24" applyFont="1" applyFill="1" applyBorder="1" applyAlignment="1">
      <alignment horizontal="left" vertical="center"/>
    </xf>
    <xf numFmtId="43" fontId="8" fillId="0" borderId="5" xfId="24" applyFont="1" applyBorder="1" applyAlignment="1">
      <alignment horizontal="left" vertical="center"/>
    </xf>
    <xf numFmtId="0" fontId="9" fillId="2" borderId="0" xfId="3" applyFont="1" applyFill="1" applyBorder="1" applyAlignment="1">
      <alignment horizontal="center" wrapText="1"/>
    </xf>
    <xf numFmtId="0" fontId="9" fillId="2" borderId="0" xfId="3" applyFont="1" applyFill="1" applyBorder="1" applyAlignment="1">
      <alignment wrapText="1"/>
    </xf>
    <xf numFmtId="0" fontId="46" fillId="2" borderId="0" xfId="3" applyFont="1" applyFill="1" applyBorder="1" applyAlignment="1">
      <alignment wrapText="1"/>
    </xf>
    <xf numFmtId="0" fontId="3" fillId="2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vertical="center" wrapText="1"/>
    </xf>
    <xf numFmtId="49" fontId="2" fillId="10" borderId="13" xfId="3" applyNumberFormat="1" applyFont="1" applyFill="1" applyBorder="1" applyAlignment="1">
      <alignment horizontal="center" vertical="center" wrapText="1"/>
    </xf>
    <xf numFmtId="0" fontId="8" fillId="10" borderId="14" xfId="3" applyFont="1" applyFill="1" applyBorder="1" applyAlignment="1">
      <alignment vertical="center" wrapText="1"/>
    </xf>
    <xf numFmtId="49" fontId="2" fillId="5" borderId="13" xfId="3" applyNumberFormat="1" applyFont="1" applyFill="1" applyBorder="1" applyAlignment="1">
      <alignment horizontal="center" vertical="center" wrapText="1"/>
    </xf>
    <xf numFmtId="0" fontId="2" fillId="5" borderId="14" xfId="3" applyFont="1" applyFill="1" applyBorder="1" applyAlignment="1">
      <alignment horizontal="left" vertical="center" wrapText="1" indent="1"/>
    </xf>
    <xf numFmtId="49" fontId="2" fillId="2" borderId="13" xfId="3" applyNumberFormat="1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left" vertical="center" wrapText="1" indent="2"/>
    </xf>
    <xf numFmtId="0" fontId="2" fillId="2" borderId="14" xfId="4" applyFont="1" applyFill="1" applyBorder="1" applyAlignment="1">
      <alignment horizontal="left" vertical="center" wrapText="1" indent="2"/>
    </xf>
    <xf numFmtId="0" fontId="13" fillId="2" borderId="14" xfId="4" applyFont="1" applyFill="1" applyBorder="1" applyAlignment="1">
      <alignment horizontal="left" vertical="center" wrapText="1" indent="2"/>
    </xf>
    <xf numFmtId="0" fontId="2" fillId="2" borderId="14" xfId="4" applyFont="1" applyFill="1" applyBorder="1" applyAlignment="1">
      <alignment horizontal="left" vertical="distributed" wrapText="1" indent="2"/>
    </xf>
    <xf numFmtId="0" fontId="2" fillId="2" borderId="14" xfId="4" applyFont="1" applyFill="1" applyBorder="1" applyAlignment="1">
      <alignment horizontal="left" vertical="distributed" wrapText="1" indent="1"/>
    </xf>
    <xf numFmtId="49" fontId="2" fillId="2" borderId="37" xfId="3" applyNumberFormat="1" applyFont="1" applyFill="1" applyBorder="1" applyAlignment="1">
      <alignment horizontal="center" vertical="center" wrapText="1"/>
    </xf>
    <xf numFmtId="49" fontId="2" fillId="2" borderId="38" xfId="3" applyNumberFormat="1" applyFont="1" applyFill="1" applyBorder="1" applyAlignment="1">
      <alignment horizontal="center" vertical="center" wrapText="1"/>
    </xf>
    <xf numFmtId="0" fontId="2" fillId="2" borderId="39" xfId="4" applyFont="1" applyFill="1" applyBorder="1" applyAlignment="1">
      <alignment horizontal="left" vertical="distributed" wrapText="1" indent="2"/>
    </xf>
    <xf numFmtId="167" fontId="50" fillId="10" borderId="50" xfId="24" applyNumberFormat="1" applyFont="1" applyFill="1" applyBorder="1" applyAlignment="1">
      <alignment horizontal="left" vertical="center"/>
    </xf>
    <xf numFmtId="167" fontId="51" fillId="5" borderId="50" xfId="24" applyNumberFormat="1" applyFont="1" applyFill="1" applyBorder="1" applyAlignment="1">
      <alignment horizontal="left" vertical="center" wrapText="1"/>
    </xf>
    <xf numFmtId="167" fontId="51" fillId="2" borderId="50" xfId="24" applyNumberFormat="1" applyFont="1" applyFill="1" applyBorder="1" applyAlignment="1">
      <alignment horizontal="left" vertical="center" wrapText="1"/>
    </xf>
    <xf numFmtId="167" fontId="2" fillId="2" borderId="50" xfId="24" applyNumberFormat="1" applyFont="1" applyFill="1" applyBorder="1" applyAlignment="1">
      <alignment horizontal="left" vertical="center" wrapText="1"/>
    </xf>
    <xf numFmtId="167" fontId="2" fillId="2" borderId="68" xfId="24" applyNumberFormat="1" applyFont="1" applyFill="1" applyBorder="1" applyAlignment="1">
      <alignment horizontal="left" vertical="center" wrapText="1"/>
    </xf>
    <xf numFmtId="167" fontId="50" fillId="5" borderId="50" xfId="24" applyNumberFormat="1" applyFont="1" applyFill="1" applyBorder="1" applyAlignment="1">
      <alignment horizontal="right" wrapText="1"/>
    </xf>
    <xf numFmtId="167" fontId="51" fillId="0" borderId="50" xfId="24" applyNumberFormat="1" applyFont="1" applyFill="1" applyBorder="1" applyAlignment="1">
      <alignment wrapText="1"/>
    </xf>
    <xf numFmtId="167" fontId="51" fillId="5" borderId="50" xfId="24" applyNumberFormat="1" applyFont="1" applyFill="1" applyBorder="1" applyAlignment="1">
      <alignment horizontal="right" wrapText="1"/>
    </xf>
    <xf numFmtId="167" fontId="2" fillId="0" borderId="50" xfId="24" applyNumberFormat="1" applyFont="1" applyFill="1" applyBorder="1" applyAlignment="1">
      <alignment wrapText="1"/>
    </xf>
    <xf numFmtId="167" fontId="2" fillId="0" borderId="68" xfId="24" applyNumberFormat="1" applyFont="1" applyFill="1" applyBorder="1" applyAlignment="1">
      <alignment wrapText="1"/>
    </xf>
    <xf numFmtId="0" fontId="13" fillId="0" borderId="34" xfId="3" applyFont="1" applyFill="1" applyBorder="1" applyAlignment="1">
      <alignment horizontal="center" vertical="center" textRotation="90" wrapText="1"/>
    </xf>
    <xf numFmtId="0" fontId="13" fillId="0" borderId="1" xfId="3" applyFont="1" applyFill="1" applyBorder="1" applyAlignment="1">
      <alignment horizontal="center" vertical="center" textRotation="90" wrapText="1"/>
    </xf>
    <xf numFmtId="0" fontId="14" fillId="0" borderId="1" xfId="3" applyFont="1" applyFill="1" applyBorder="1" applyAlignment="1">
      <alignment horizontal="center" vertical="center" textRotation="90" wrapText="1"/>
    </xf>
    <xf numFmtId="0" fontId="47" fillId="0" borderId="1" xfId="3" applyFont="1" applyFill="1" applyBorder="1" applyAlignment="1">
      <alignment horizontal="center" vertical="center" textRotation="90" wrapText="1"/>
    </xf>
    <xf numFmtId="0" fontId="13" fillId="0" borderId="35" xfId="3" applyFont="1" applyFill="1" applyBorder="1" applyAlignment="1">
      <alignment horizontal="center" vertical="center" textRotation="90" wrapText="1"/>
    </xf>
    <xf numFmtId="0" fontId="13" fillId="0" borderId="1" xfId="3" applyFont="1" applyFill="1" applyBorder="1" applyAlignment="1">
      <alignment horizontal="center" vertical="center" textRotation="90" wrapText="1" readingOrder="1"/>
    </xf>
    <xf numFmtId="49" fontId="2" fillId="5" borderId="30" xfId="3" applyNumberFormat="1" applyFont="1" applyFill="1" applyBorder="1" applyAlignment="1">
      <alignment horizontal="center" vertical="center" wrapText="1"/>
    </xf>
    <xf numFmtId="49" fontId="2" fillId="5" borderId="9" xfId="3" applyNumberFormat="1" applyFont="1" applyFill="1" applyBorder="1" applyAlignment="1">
      <alignment horizontal="center" vertical="center" wrapText="1"/>
    </xf>
    <xf numFmtId="0" fontId="2" fillId="5" borderId="31" xfId="3" applyFont="1" applyFill="1" applyBorder="1" applyAlignment="1">
      <alignment horizontal="left" vertical="center" wrapText="1" indent="1"/>
    </xf>
    <xf numFmtId="167" fontId="51" fillId="5" borderId="69" xfId="24" applyNumberFormat="1" applyFont="1" applyFill="1" applyBorder="1" applyAlignment="1">
      <alignment horizontal="left" vertical="center" wrapText="1"/>
    </xf>
    <xf numFmtId="167" fontId="51" fillId="5" borderId="30" xfId="24" applyNumberFormat="1" applyFont="1" applyFill="1" applyBorder="1" applyAlignment="1">
      <alignment wrapText="1"/>
    </xf>
    <xf numFmtId="167" fontId="51" fillId="5" borderId="9" xfId="24" applyNumberFormat="1" applyFont="1" applyFill="1" applyBorder="1" applyAlignment="1">
      <alignment wrapText="1"/>
    </xf>
    <xf numFmtId="167" fontId="52" fillId="5" borderId="9" xfId="24" applyNumberFormat="1" applyFont="1" applyFill="1" applyBorder="1" applyAlignment="1">
      <alignment wrapText="1"/>
    </xf>
    <xf numFmtId="167" fontId="51" fillId="5" borderId="31" xfId="24" applyNumberFormat="1" applyFont="1" applyFill="1" applyBorder="1" applyAlignment="1">
      <alignment wrapText="1"/>
    </xf>
    <xf numFmtId="167" fontId="53" fillId="5" borderId="9" xfId="24" applyNumberFormat="1" applyFont="1" applyFill="1" applyBorder="1" applyAlignment="1">
      <alignment wrapText="1"/>
    </xf>
    <xf numFmtId="167" fontId="53" fillId="5" borderId="31" xfId="24" applyNumberFormat="1" applyFont="1" applyFill="1" applyBorder="1" applyAlignment="1">
      <alignment wrapText="1"/>
    </xf>
    <xf numFmtId="167" fontId="50" fillId="5" borderId="69" xfId="24" applyNumberFormat="1" applyFont="1" applyFill="1" applyBorder="1" applyAlignment="1">
      <alignment horizontal="right" wrapText="1"/>
    </xf>
    <xf numFmtId="49" fontId="2" fillId="10" borderId="57" xfId="3" applyNumberFormat="1" applyFont="1" applyFill="1" applyBorder="1" applyAlignment="1">
      <alignment horizontal="center" vertical="center" wrapText="1"/>
    </xf>
    <xf numFmtId="49" fontId="2" fillId="10" borderId="58" xfId="3" applyNumberFormat="1" applyFont="1" applyFill="1" applyBorder="1" applyAlignment="1">
      <alignment horizontal="center" vertical="center" wrapText="1"/>
    </xf>
    <xf numFmtId="0" fontId="8" fillId="10" borderId="59" xfId="3" applyFont="1" applyFill="1" applyBorder="1" applyAlignment="1">
      <alignment vertical="center" wrapText="1"/>
    </xf>
    <xf numFmtId="167" fontId="50" fillId="10" borderId="66" xfId="24" applyNumberFormat="1" applyFont="1" applyFill="1" applyBorder="1" applyAlignment="1">
      <alignment horizontal="left" vertical="center"/>
    </xf>
    <xf numFmtId="167" fontId="50" fillId="10" borderId="57" xfId="24" applyNumberFormat="1" applyFont="1" applyFill="1" applyBorder="1" applyAlignment="1">
      <alignment horizontal="left" vertical="center"/>
    </xf>
    <xf numFmtId="167" fontId="50" fillId="10" borderId="58" xfId="24" applyNumberFormat="1" applyFont="1" applyFill="1" applyBorder="1" applyAlignment="1">
      <alignment horizontal="left" vertical="center"/>
    </xf>
    <xf numFmtId="167" fontId="50" fillId="10" borderId="59" xfId="24" applyNumberFormat="1" applyFont="1" applyFill="1" applyBorder="1" applyAlignment="1">
      <alignment horizontal="left" vertical="center"/>
    </xf>
    <xf numFmtId="49" fontId="2" fillId="2" borderId="34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2" borderId="35" xfId="3" applyFont="1" applyFill="1" applyBorder="1" applyAlignment="1">
      <alignment horizontal="left" vertical="center" wrapText="1" indent="2"/>
    </xf>
    <xf numFmtId="167" fontId="51" fillId="2" borderId="63" xfId="24" applyNumberFormat="1" applyFont="1" applyFill="1" applyBorder="1" applyAlignment="1">
      <alignment horizontal="left" vertical="center" wrapText="1"/>
    </xf>
    <xf numFmtId="167" fontId="51" fillId="2" borderId="34" xfId="24" applyNumberFormat="1" applyFont="1" applyFill="1" applyBorder="1" applyAlignment="1">
      <alignment horizontal="center" wrapText="1"/>
    </xf>
    <xf numFmtId="167" fontId="51" fillId="2" borderId="1" xfId="24" applyNumberFormat="1" applyFont="1" applyFill="1" applyBorder="1" applyAlignment="1">
      <alignment horizontal="center" wrapText="1"/>
    </xf>
    <xf numFmtId="167" fontId="51" fillId="2" borderId="1" xfId="24" applyNumberFormat="1" applyFont="1" applyFill="1" applyBorder="1" applyAlignment="1">
      <alignment wrapText="1"/>
    </xf>
    <xf numFmtId="167" fontId="52" fillId="2" borderId="1" xfId="24" applyNumberFormat="1" applyFont="1" applyFill="1" applyBorder="1" applyAlignment="1">
      <alignment wrapText="1"/>
    </xf>
    <xf numFmtId="167" fontId="51" fillId="2" borderId="35" xfId="24" applyNumberFormat="1" applyFont="1" applyFill="1" applyBorder="1" applyAlignment="1">
      <alignment wrapText="1"/>
    </xf>
    <xf numFmtId="167" fontId="51" fillId="2" borderId="34" xfId="24" applyNumberFormat="1" applyFont="1" applyFill="1" applyBorder="1" applyAlignment="1">
      <alignment wrapText="1"/>
    </xf>
    <xf numFmtId="167" fontId="51" fillId="2" borderId="1" xfId="24" applyNumberFormat="1" applyFont="1" applyFill="1" applyBorder="1" applyAlignment="1">
      <alignment horizontal="left" wrapText="1"/>
    </xf>
    <xf numFmtId="167" fontId="53" fillId="5" borderId="1" xfId="24" applyNumberFormat="1" applyFont="1" applyFill="1" applyBorder="1" applyAlignment="1">
      <alignment wrapText="1"/>
    </xf>
    <xf numFmtId="167" fontId="51" fillId="0" borderId="63" xfId="24" applyNumberFormat="1" applyFont="1" applyFill="1" applyBorder="1" applyAlignment="1">
      <alignment wrapText="1"/>
    </xf>
    <xf numFmtId="43" fontId="43" fillId="5" borderId="5" xfId="24" applyNumberFormat="1" applyFont="1" applyFill="1" applyBorder="1" applyAlignment="1">
      <alignment horizontal="center" vertical="center"/>
    </xf>
    <xf numFmtId="43" fontId="1" fillId="5" borderId="5" xfId="24" applyNumberFormat="1" applyFont="1" applyFill="1" applyBorder="1" applyAlignment="1">
      <alignment horizontal="center" vertical="center"/>
    </xf>
    <xf numFmtId="43" fontId="1" fillId="0" borderId="5" xfId="24" applyNumberFormat="1" applyFont="1" applyFill="1" applyBorder="1" applyAlignment="1">
      <alignment horizontal="center" vertical="center"/>
    </xf>
    <xf numFmtId="43" fontId="1" fillId="0" borderId="5" xfId="24" applyNumberFormat="1" applyFont="1" applyBorder="1" applyAlignment="1">
      <alignment horizontal="center" vertical="center"/>
    </xf>
    <xf numFmtId="43" fontId="1" fillId="9" borderId="5" xfId="24" applyNumberFormat="1" applyFont="1" applyFill="1" applyBorder="1" applyAlignment="1">
      <alignment horizontal="center" vertical="center"/>
    </xf>
    <xf numFmtId="43" fontId="43" fillId="3" borderId="5" xfId="24" applyNumberFormat="1" applyFont="1" applyFill="1" applyBorder="1" applyAlignment="1">
      <alignment horizontal="center" vertical="center"/>
    </xf>
    <xf numFmtId="43" fontId="1" fillId="0" borderId="5" xfId="24" applyNumberFormat="1" applyFont="1" applyFill="1" applyBorder="1" applyAlignment="1">
      <alignment horizontal="left" vertical="center"/>
    </xf>
    <xf numFmtId="43" fontId="43" fillId="0" borderId="5" xfId="24" applyNumberFormat="1" applyFont="1" applyFill="1" applyBorder="1" applyAlignment="1">
      <alignment horizontal="left" vertical="center" wrapText="1"/>
    </xf>
    <xf numFmtId="43" fontId="43" fillId="0" borderId="5" xfId="24" applyNumberFormat="1" applyFont="1" applyFill="1" applyBorder="1" applyAlignment="1">
      <alignment horizontal="center" vertical="center" wrapText="1"/>
    </xf>
    <xf numFmtId="43" fontId="1" fillId="0" borderId="5" xfId="24" applyNumberFormat="1" applyFont="1" applyFill="1" applyBorder="1" applyAlignment="1">
      <alignment horizontal="left" vertical="center" wrapText="1"/>
    </xf>
    <xf numFmtId="43" fontId="1" fillId="0" borderId="5" xfId="24" applyNumberFormat="1" applyFont="1" applyBorder="1" applyAlignment="1">
      <alignment horizontal="center" vertical="center" wrapText="1"/>
    </xf>
    <xf numFmtId="43" fontId="1" fillId="0" borderId="5" xfId="24" applyNumberFormat="1" applyFont="1" applyFill="1" applyBorder="1" applyAlignment="1">
      <alignment horizontal="center" vertical="center" wrapText="1"/>
    </xf>
    <xf numFmtId="43" fontId="43" fillId="0" borderId="5" xfId="24" applyNumberFormat="1" applyFont="1" applyFill="1" applyBorder="1" applyAlignment="1">
      <alignment horizontal="left" vertical="center"/>
    </xf>
    <xf numFmtId="43" fontId="43" fillId="0" borderId="5" xfId="24" applyNumberFormat="1" applyFont="1" applyFill="1" applyBorder="1" applyAlignment="1">
      <alignment vertical="center"/>
    </xf>
    <xf numFmtId="43" fontId="1" fillId="0" borderId="5" xfId="24" applyNumberFormat="1" applyFont="1" applyBorder="1" applyAlignment="1">
      <alignment vertical="center"/>
    </xf>
    <xf numFmtId="43" fontId="1" fillId="0" borderId="5" xfId="24" applyNumberFormat="1" applyFont="1" applyFill="1" applyBorder="1" applyAlignment="1">
      <alignment vertical="center"/>
    </xf>
    <xf numFmtId="43" fontId="43" fillId="0" borderId="5" xfId="24" applyNumberFormat="1" applyFont="1" applyBorder="1" applyAlignment="1">
      <alignment horizontal="center" vertical="center"/>
    </xf>
    <xf numFmtId="43" fontId="1" fillId="0" borderId="5" xfId="24" applyNumberFormat="1" applyFont="1" applyFill="1" applyBorder="1" applyAlignment="1"/>
    <xf numFmtId="43" fontId="48" fillId="0" borderId="5" xfId="24" applyNumberFormat="1" applyFont="1" applyFill="1" applyBorder="1" applyAlignment="1">
      <alignment horizontal="left" vertical="center"/>
    </xf>
    <xf numFmtId="43" fontId="48" fillId="0" borderId="5" xfId="24" applyNumberFormat="1" applyFont="1" applyBorder="1" applyAlignment="1">
      <alignment vertical="center"/>
    </xf>
    <xf numFmtId="43" fontId="48" fillId="0" borderId="5" xfId="24" applyNumberFormat="1" applyFont="1" applyFill="1" applyBorder="1" applyAlignment="1">
      <alignment vertical="center"/>
    </xf>
    <xf numFmtId="43" fontId="48" fillId="0" borderId="5" xfId="24" applyNumberFormat="1" applyFont="1" applyBorder="1" applyAlignment="1">
      <alignment horizontal="center" vertical="center"/>
    </xf>
    <xf numFmtId="43" fontId="48" fillId="0" borderId="5" xfId="24" applyNumberFormat="1" applyFont="1" applyFill="1" applyBorder="1" applyAlignment="1">
      <alignment horizontal="center" vertical="center"/>
    </xf>
    <xf numFmtId="49" fontId="14" fillId="0" borderId="5" xfId="5" applyNumberFormat="1" applyFont="1" applyBorder="1" applyAlignment="1">
      <alignment horizontal="center" vertical="center"/>
    </xf>
    <xf numFmtId="43" fontId="2" fillId="0" borderId="5" xfId="24" applyFont="1" applyFill="1" applyBorder="1" applyAlignment="1">
      <alignment horizontal="right" vertical="center" wrapText="1"/>
    </xf>
    <xf numFmtId="167" fontId="2" fillId="0" borderId="5" xfId="24" applyNumberFormat="1" applyFont="1" applyFill="1" applyBorder="1" applyAlignment="1">
      <alignment horizontal="center" vertical="center"/>
    </xf>
    <xf numFmtId="167" fontId="2" fillId="0" borderId="5" xfId="24" applyNumberFormat="1" applyFont="1" applyFill="1" applyBorder="1" applyAlignment="1">
      <alignment horizontal="center" vertical="center" wrapText="1"/>
    </xf>
    <xf numFmtId="167" fontId="2" fillId="0" borderId="12" xfId="24" applyNumberFormat="1" applyFont="1" applyFill="1" applyBorder="1" applyAlignment="1">
      <alignment horizontal="center" vertical="center" wrapText="1"/>
    </xf>
    <xf numFmtId="167" fontId="2" fillId="0" borderId="12" xfId="24" applyNumberFormat="1" applyFont="1" applyFill="1" applyBorder="1" applyAlignment="1">
      <alignment horizontal="left" vertical="center" wrapText="1"/>
    </xf>
    <xf numFmtId="167" fontId="13" fillId="0" borderId="12" xfId="24" applyNumberFormat="1" applyFont="1" applyFill="1" applyBorder="1" applyAlignment="1">
      <alignment horizontal="center" vertical="center" wrapText="1"/>
    </xf>
    <xf numFmtId="167" fontId="5" fillId="4" borderId="5" xfId="24" applyNumberFormat="1" applyFont="1" applyFill="1" applyBorder="1" applyAlignment="1">
      <alignment horizontal="right" vertical="center" wrapText="1"/>
    </xf>
    <xf numFmtId="167" fontId="2" fillId="0" borderId="0" xfId="24" applyNumberFormat="1" applyFont="1" applyFill="1" applyBorder="1" applyAlignment="1">
      <alignment horizontal="center" vertical="center" wrapText="1"/>
    </xf>
    <xf numFmtId="167" fontId="2" fillId="0" borderId="4" xfId="24" applyNumberFormat="1" applyFont="1" applyFill="1" applyBorder="1" applyAlignment="1">
      <alignment horizontal="center" vertical="center" wrapText="1"/>
    </xf>
    <xf numFmtId="167" fontId="13" fillId="0" borderId="5" xfId="24" applyNumberFormat="1" applyFont="1" applyFill="1" applyBorder="1" applyAlignment="1">
      <alignment horizontal="left" vertical="center" wrapText="1"/>
    </xf>
    <xf numFmtId="167" fontId="5" fillId="4" borderId="1" xfId="2" applyNumberFormat="1" applyFont="1" applyFill="1" applyBorder="1" applyAlignment="1">
      <alignment horizontal="right" vertical="center" wrapText="1"/>
    </xf>
    <xf numFmtId="0" fontId="23" fillId="0" borderId="65" xfId="10" applyFont="1" applyBorder="1" applyAlignment="1">
      <alignment horizontal="center" vertical="center" wrapText="1"/>
    </xf>
    <xf numFmtId="0" fontId="23" fillId="2" borderId="65" xfId="10" applyFont="1" applyFill="1" applyBorder="1" applyAlignment="1">
      <alignment horizontal="left" wrapText="1"/>
    </xf>
    <xf numFmtId="0" fontId="9" fillId="0" borderId="70" xfId="10" applyFont="1" applyBorder="1" applyAlignment="1">
      <alignment horizontal="center" vertical="center" wrapText="1"/>
    </xf>
    <xf numFmtId="43" fontId="9" fillId="0" borderId="71" xfId="24" applyFont="1" applyBorder="1" applyAlignment="1">
      <alignment horizontal="center" vertical="center" wrapText="1"/>
    </xf>
    <xf numFmtId="167" fontId="9" fillId="0" borderId="69" xfId="24" applyNumberFormat="1" applyFont="1" applyBorder="1" applyAlignment="1">
      <alignment horizontal="center" vertical="center" wrapText="1"/>
    </xf>
    <xf numFmtId="167" fontId="9" fillId="0" borderId="51" xfId="10" applyNumberFormat="1" applyFont="1" applyBorder="1" applyAlignment="1">
      <alignment horizontal="center" vertical="center" wrapText="1"/>
    </xf>
    <xf numFmtId="167" fontId="9" fillId="0" borderId="52" xfId="10" applyNumberFormat="1" applyFont="1" applyBorder="1" applyAlignment="1">
      <alignment wrapText="1"/>
    </xf>
    <xf numFmtId="1" fontId="9" fillId="0" borderId="56" xfId="10" applyNumberFormat="1" applyFont="1" applyBorder="1" applyAlignment="1">
      <alignment wrapText="1"/>
    </xf>
    <xf numFmtId="0" fontId="23" fillId="0" borderId="68" xfId="10" applyFont="1" applyBorder="1" applyAlignment="1">
      <alignment horizontal="center" vertical="center" wrapText="1"/>
    </xf>
    <xf numFmtId="0" fontId="26" fillId="0" borderId="68" xfId="10" applyFont="1" applyBorder="1" applyAlignment="1">
      <alignment horizontal="left" vertical="center" wrapText="1"/>
    </xf>
    <xf numFmtId="167" fontId="2" fillId="0" borderId="68" xfId="24" applyNumberFormat="1" applyFont="1" applyBorder="1" applyAlignment="1">
      <alignment horizontal="center" vertical="center" wrapText="1"/>
    </xf>
    <xf numFmtId="167" fontId="2" fillId="0" borderId="37" xfId="10" applyNumberFormat="1" applyFont="1" applyBorder="1" applyAlignment="1">
      <alignment horizontal="center" vertical="center" wrapText="1"/>
    </xf>
    <xf numFmtId="167" fontId="2" fillId="0" borderId="38" xfId="10" applyNumberFormat="1" applyFont="1" applyBorder="1" applyAlignment="1">
      <alignment wrapText="1"/>
    </xf>
    <xf numFmtId="1" fontId="2" fillId="0" borderId="39" xfId="10" applyNumberFormat="1" applyFont="1" applyBorder="1" applyAlignment="1">
      <alignment vertical="center" wrapText="1"/>
    </xf>
    <xf numFmtId="0" fontId="13" fillId="5" borderId="51" xfId="5" applyFont="1" applyFill="1" applyBorder="1" applyAlignment="1">
      <alignment horizontal="center" vertical="center"/>
    </xf>
    <xf numFmtId="0" fontId="13" fillId="5" borderId="60" xfId="5" applyFont="1" applyFill="1" applyBorder="1" applyAlignment="1">
      <alignment horizontal="center" vertical="center"/>
    </xf>
    <xf numFmtId="0" fontId="13" fillId="5" borderId="56" xfId="5" applyFont="1" applyFill="1" applyBorder="1" applyAlignment="1">
      <alignment horizontal="center" vertical="center"/>
    </xf>
    <xf numFmtId="0" fontId="13" fillId="5" borderId="29" xfId="5" applyFont="1" applyFill="1" applyBorder="1" applyAlignment="1">
      <alignment horizontal="center" vertical="center"/>
    </xf>
    <xf numFmtId="0" fontId="13" fillId="5" borderId="5" xfId="15" applyFont="1" applyFill="1" applyBorder="1" applyAlignment="1">
      <alignment horizontal="center" vertical="center" wrapText="1"/>
    </xf>
    <xf numFmtId="0" fontId="12" fillId="5" borderId="72" xfId="2" applyFont="1" applyFill="1" applyBorder="1" applyAlignment="1">
      <alignment horizontal="center" vertical="center" wrapText="1"/>
    </xf>
    <xf numFmtId="0" fontId="12" fillId="5" borderId="41" xfId="2" applyFont="1" applyFill="1" applyBorder="1" applyAlignment="1">
      <alignment horizontal="center" vertical="center" wrapText="1"/>
    </xf>
    <xf numFmtId="0" fontId="2" fillId="5" borderId="13" xfId="5" applyFont="1" applyFill="1" applyBorder="1" applyAlignment="1">
      <alignment horizontal="center" vertical="center" wrapText="1"/>
    </xf>
    <xf numFmtId="0" fontId="13" fillId="5" borderId="13" xfId="5" applyFont="1" applyFill="1" applyBorder="1" applyAlignment="1">
      <alignment horizontal="center" vertical="center" wrapText="1"/>
    </xf>
    <xf numFmtId="0" fontId="2" fillId="5" borderId="68" xfId="5" applyFont="1" applyFill="1" applyBorder="1" applyAlignment="1">
      <alignment horizontal="center" vertical="center" wrapText="1"/>
    </xf>
    <xf numFmtId="0" fontId="24" fillId="5" borderId="37" xfId="12" applyNumberFormat="1" applyFont="1" applyFill="1" applyBorder="1" applyAlignment="1">
      <alignment horizontal="center" vertical="center" textRotation="90" wrapText="1"/>
    </xf>
    <xf numFmtId="0" fontId="23" fillId="5" borderId="38" xfId="12" applyNumberFormat="1" applyFont="1" applyFill="1" applyBorder="1" applyAlignment="1">
      <alignment horizontal="center" vertical="center" textRotation="90" wrapText="1"/>
    </xf>
    <xf numFmtId="0" fontId="23" fillId="5" borderId="39" xfId="12" applyNumberFormat="1" applyFont="1" applyFill="1" applyBorder="1" applyAlignment="1">
      <alignment horizontal="center" vertical="center" textRotation="90" wrapText="1"/>
    </xf>
    <xf numFmtId="43" fontId="9" fillId="0" borderId="26" xfId="10" applyNumberFormat="1" applyFont="1" applyBorder="1" applyAlignment="1">
      <alignment vertical="center" wrapText="1"/>
    </xf>
    <xf numFmtId="0" fontId="23" fillId="5" borderId="37" xfId="12" applyNumberFormat="1" applyFont="1" applyFill="1" applyBorder="1" applyAlignment="1">
      <alignment horizontal="center" vertical="center" textRotation="90" wrapText="1"/>
    </xf>
    <xf numFmtId="0" fontId="14" fillId="5" borderId="37" xfId="5" applyFont="1" applyFill="1" applyBorder="1" applyAlignment="1">
      <alignment horizontal="center" vertical="center" textRotation="90" wrapText="1"/>
    </xf>
    <xf numFmtId="1" fontId="13" fillId="0" borderId="0" xfId="5" applyNumberFormat="1" applyFont="1" applyAlignment="1">
      <alignment horizontal="center" vertical="center"/>
    </xf>
    <xf numFmtId="43" fontId="43" fillId="5" borderId="9" xfId="24" applyNumberFormat="1" applyFont="1" applyFill="1" applyBorder="1" applyAlignment="1">
      <alignment horizontal="center" vertical="center"/>
    </xf>
    <xf numFmtId="0" fontId="14" fillId="5" borderId="48" xfId="5" applyFont="1" applyFill="1" applyBorder="1" applyAlignment="1">
      <alignment horizontal="center" vertical="center" textRotation="90" wrapText="1"/>
    </xf>
    <xf numFmtId="0" fontId="14" fillId="5" borderId="39" xfId="5" applyFont="1" applyFill="1" applyBorder="1" applyAlignment="1">
      <alignment horizontal="center" vertical="center" textRotation="90" wrapText="1"/>
    </xf>
    <xf numFmtId="49" fontId="2" fillId="0" borderId="0" xfId="2" applyNumberFormat="1" applyFont="1"/>
    <xf numFmtId="0" fontId="14" fillId="0" borderId="0" xfId="15" applyFont="1" applyBorder="1" applyAlignment="1">
      <alignment horizontal="center" vertical="center"/>
    </xf>
    <xf numFmtId="0" fontId="13" fillId="5" borderId="9" xfId="5" applyFont="1" applyFill="1" applyBorder="1" applyAlignment="1">
      <alignment horizontal="center" vertical="center"/>
    </xf>
    <xf numFmtId="0" fontId="14" fillId="5" borderId="9" xfId="5" applyFont="1" applyFill="1" applyBorder="1" applyAlignment="1">
      <alignment horizontal="left" vertical="center"/>
    </xf>
    <xf numFmtId="0" fontId="13" fillId="5" borderId="9" xfId="5" applyFont="1" applyFill="1" applyBorder="1" applyAlignment="1">
      <alignment horizontal="left" vertical="center"/>
    </xf>
    <xf numFmtId="43" fontId="50" fillId="10" borderId="59" xfId="24" applyNumberFormat="1" applyFont="1" applyFill="1" applyBorder="1" applyAlignment="1">
      <alignment horizontal="center" vertical="center"/>
    </xf>
    <xf numFmtId="0" fontId="2" fillId="5" borderId="74" xfId="5" applyFont="1" applyFill="1" applyBorder="1" applyAlignment="1">
      <alignment horizontal="center" vertical="center" wrapText="1"/>
    </xf>
    <xf numFmtId="167" fontId="50" fillId="10" borderId="75" xfId="24" applyNumberFormat="1" applyFont="1" applyFill="1" applyBorder="1" applyAlignment="1">
      <alignment horizontal="center" vertical="center"/>
    </xf>
    <xf numFmtId="167" fontId="50" fillId="5" borderId="8" xfId="24" applyNumberFormat="1" applyFont="1" applyFill="1" applyBorder="1" applyAlignment="1">
      <alignment horizontal="center" vertical="center" wrapText="1"/>
    </xf>
    <xf numFmtId="167" fontId="50" fillId="4" borderId="12" xfId="24" applyNumberFormat="1" applyFont="1" applyFill="1" applyBorder="1" applyAlignment="1">
      <alignment horizontal="center" vertical="center" wrapText="1"/>
    </xf>
    <xf numFmtId="167" fontId="51" fillId="0" borderId="12" xfId="24" applyNumberFormat="1" applyFont="1" applyBorder="1" applyAlignment="1">
      <alignment wrapText="1"/>
    </xf>
    <xf numFmtId="167" fontId="50" fillId="5" borderId="12" xfId="24" applyNumberFormat="1" applyFont="1" applyFill="1" applyBorder="1" applyAlignment="1">
      <alignment horizontal="center" vertical="center" wrapText="1"/>
    </xf>
    <xf numFmtId="167" fontId="51" fillId="0" borderId="12" xfId="24" applyNumberFormat="1" applyFont="1" applyBorder="1" applyAlignment="1">
      <alignment horizontal="center" vertical="center"/>
    </xf>
    <xf numFmtId="167" fontId="51" fillId="0" borderId="12" xfId="24" applyNumberFormat="1" applyFont="1" applyFill="1" applyBorder="1" applyAlignment="1">
      <alignment horizontal="center" vertical="center"/>
    </xf>
    <xf numFmtId="167" fontId="50" fillId="0" borderId="12" xfId="24" applyNumberFormat="1" applyFont="1" applyFill="1" applyBorder="1" applyAlignment="1">
      <alignment horizontal="center" vertical="center"/>
    </xf>
    <xf numFmtId="167" fontId="43" fillId="0" borderId="12" xfId="24" applyNumberFormat="1" applyFont="1" applyFill="1" applyBorder="1" applyAlignment="1">
      <alignment horizontal="center" vertical="center"/>
    </xf>
    <xf numFmtId="167" fontId="1" fillId="0" borderId="12" xfId="24" applyNumberFormat="1" applyFont="1" applyFill="1" applyBorder="1" applyAlignment="1">
      <alignment horizontal="center" vertical="center"/>
    </xf>
    <xf numFmtId="167" fontId="1" fillId="0" borderId="12" xfId="24" applyNumberFormat="1" applyFont="1" applyBorder="1" applyAlignment="1">
      <alignment horizontal="center" vertical="center"/>
    </xf>
    <xf numFmtId="167" fontId="43" fillId="0" borderId="12" xfId="24" applyNumberFormat="1" applyFont="1" applyBorder="1" applyAlignment="1">
      <alignment horizontal="center" vertical="center"/>
    </xf>
    <xf numFmtId="167" fontId="43" fillId="6" borderId="12" xfId="24" applyNumberFormat="1" applyFont="1" applyFill="1" applyBorder="1" applyAlignment="1">
      <alignment horizontal="center" vertical="center"/>
    </xf>
    <xf numFmtId="167" fontId="43" fillId="8" borderId="12" xfId="24" applyNumberFormat="1" applyFont="1" applyFill="1" applyBorder="1" applyAlignment="1">
      <alignment horizontal="center" vertical="center"/>
    </xf>
    <xf numFmtId="167" fontId="43" fillId="7" borderId="12" xfId="24" applyNumberFormat="1" applyFont="1" applyFill="1" applyBorder="1" applyAlignment="1">
      <alignment horizontal="center" vertical="center" wrapText="1"/>
    </xf>
    <xf numFmtId="167" fontId="43" fillId="6" borderId="12" xfId="24" applyNumberFormat="1" applyFont="1" applyFill="1" applyBorder="1" applyAlignment="1">
      <alignment horizontal="center" vertical="center" wrapText="1"/>
    </xf>
    <xf numFmtId="167" fontId="1" fillId="0" borderId="12" xfId="24" applyNumberFormat="1" applyFont="1" applyBorder="1" applyAlignment="1">
      <alignment wrapText="1"/>
    </xf>
    <xf numFmtId="167" fontId="1" fillId="6" borderId="12" xfId="24" applyNumberFormat="1" applyFont="1" applyFill="1" applyBorder="1" applyAlignment="1">
      <alignment horizontal="center" vertical="center"/>
    </xf>
    <xf numFmtId="167" fontId="43" fillId="7" borderId="12" xfId="24" applyNumberFormat="1" applyFont="1" applyFill="1" applyBorder="1" applyAlignment="1">
      <alignment horizontal="center" vertical="center"/>
    </xf>
    <xf numFmtId="167" fontId="5" fillId="6" borderId="12" xfId="24" applyNumberFormat="1" applyFont="1" applyFill="1" applyBorder="1" applyAlignment="1">
      <alignment horizontal="center" vertical="center"/>
    </xf>
    <xf numFmtId="167" fontId="5" fillId="0" borderId="12" xfId="24" applyNumberFormat="1" applyFont="1" applyBorder="1" applyAlignment="1">
      <alignment horizontal="center" vertical="center"/>
    </xf>
    <xf numFmtId="167" fontId="2" fillId="0" borderId="12" xfId="24" applyNumberFormat="1" applyFont="1" applyBorder="1" applyAlignment="1">
      <alignment horizontal="center" vertical="center"/>
    </xf>
    <xf numFmtId="0" fontId="2" fillId="5" borderId="57" xfId="5" applyFont="1" applyFill="1" applyBorder="1" applyAlignment="1">
      <alignment horizontal="center" vertical="center" wrapText="1"/>
    </xf>
    <xf numFmtId="0" fontId="2" fillId="5" borderId="66" xfId="5" applyFont="1" applyFill="1" applyBorder="1" applyAlignment="1">
      <alignment horizontal="center" vertical="center" wrapText="1"/>
    </xf>
    <xf numFmtId="167" fontId="43" fillId="10" borderId="57" xfId="24" applyNumberFormat="1" applyFont="1" applyFill="1" applyBorder="1" applyAlignment="1">
      <alignment horizontal="center" vertical="center"/>
    </xf>
    <xf numFmtId="167" fontId="50" fillId="10" borderId="59" xfId="24" applyNumberFormat="1" applyFont="1" applyFill="1" applyBorder="1" applyAlignment="1">
      <alignment horizontal="center" vertical="center"/>
    </xf>
    <xf numFmtId="167" fontId="43" fillId="5" borderId="30" xfId="24" applyNumberFormat="1" applyFont="1" applyFill="1" applyBorder="1" applyAlignment="1">
      <alignment horizontal="center" vertical="center" wrapText="1"/>
    </xf>
    <xf numFmtId="167" fontId="50" fillId="5" borderId="31" xfId="24" applyNumberFormat="1" applyFont="1" applyFill="1" applyBorder="1" applyAlignment="1">
      <alignment horizontal="center" vertical="center" wrapText="1"/>
    </xf>
    <xf numFmtId="167" fontId="43" fillId="4" borderId="13" xfId="24" applyNumberFormat="1" applyFont="1" applyFill="1" applyBorder="1" applyAlignment="1">
      <alignment horizontal="center" vertical="center" wrapText="1"/>
    </xf>
    <xf numFmtId="167" fontId="50" fillId="4" borderId="14" xfId="24" applyNumberFormat="1" applyFont="1" applyFill="1" applyBorder="1" applyAlignment="1">
      <alignment horizontal="center" vertical="center" wrapText="1"/>
    </xf>
    <xf numFmtId="167" fontId="1" fillId="2" borderId="13" xfId="24" applyNumberFormat="1" applyFont="1" applyFill="1" applyBorder="1" applyAlignment="1">
      <alignment wrapText="1"/>
    </xf>
    <xf numFmtId="167" fontId="43" fillId="5" borderId="13" xfId="24" applyNumberFormat="1" applyFont="1" applyFill="1" applyBorder="1" applyAlignment="1">
      <alignment horizontal="center" vertical="center" wrapText="1"/>
    </xf>
    <xf numFmtId="167" fontId="50" fillId="5" borderId="14" xfId="24" applyNumberFormat="1" applyFont="1" applyFill="1" applyBorder="1" applyAlignment="1">
      <alignment horizontal="center" vertical="center" wrapText="1"/>
    </xf>
    <xf numFmtId="167" fontId="1" fillId="2" borderId="13" xfId="24" applyNumberFormat="1" applyFont="1" applyFill="1" applyBorder="1" applyAlignment="1">
      <alignment horizontal="center" vertical="center"/>
    </xf>
    <xf numFmtId="167" fontId="51" fillId="2" borderId="14" xfId="24" applyNumberFormat="1" applyFont="1" applyFill="1" applyBorder="1" applyAlignment="1">
      <alignment horizontal="center" vertical="center"/>
    </xf>
    <xf numFmtId="167" fontId="1" fillId="0" borderId="13" xfId="24" applyNumberFormat="1" applyFont="1" applyFill="1" applyBorder="1" applyAlignment="1">
      <alignment horizontal="center" vertical="center"/>
    </xf>
    <xf numFmtId="167" fontId="51" fillId="0" borderId="14" xfId="24" applyNumberFormat="1" applyFont="1" applyFill="1" applyBorder="1" applyAlignment="1">
      <alignment horizontal="center" vertical="center"/>
    </xf>
    <xf numFmtId="167" fontId="43" fillId="0" borderId="13" xfId="24" applyNumberFormat="1" applyFont="1" applyFill="1" applyBorder="1" applyAlignment="1">
      <alignment horizontal="center" vertical="center"/>
    </xf>
    <xf numFmtId="167" fontId="50" fillId="0" borderId="14" xfId="24" applyNumberFormat="1" applyFont="1" applyFill="1" applyBorder="1" applyAlignment="1">
      <alignment horizontal="center" vertical="center"/>
    </xf>
    <xf numFmtId="167" fontId="43" fillId="0" borderId="14" xfId="24" applyNumberFormat="1" applyFont="1" applyFill="1" applyBorder="1" applyAlignment="1">
      <alignment horizontal="center" vertical="center"/>
    </xf>
    <xf numFmtId="167" fontId="1" fillId="0" borderId="14" xfId="24" applyNumberFormat="1" applyFont="1" applyFill="1" applyBorder="1" applyAlignment="1">
      <alignment horizontal="center" vertical="center"/>
    </xf>
    <xf numFmtId="167" fontId="1" fillId="2" borderId="14" xfId="24" applyNumberFormat="1" applyFont="1" applyFill="1" applyBorder="1" applyAlignment="1">
      <alignment horizontal="center" vertical="center"/>
    </xf>
    <xf numFmtId="167" fontId="43" fillId="2" borderId="13" xfId="24" applyNumberFormat="1" applyFont="1" applyFill="1" applyBorder="1" applyAlignment="1">
      <alignment horizontal="center" vertical="center"/>
    </xf>
    <xf numFmtId="167" fontId="43" fillId="2" borderId="14" xfId="24" applyNumberFormat="1" applyFont="1" applyFill="1" applyBorder="1" applyAlignment="1">
      <alignment horizontal="center" vertical="center"/>
    </xf>
    <xf numFmtId="167" fontId="43" fillId="6" borderId="13" xfId="24" applyNumberFormat="1" applyFont="1" applyFill="1" applyBorder="1" applyAlignment="1">
      <alignment horizontal="center" vertical="center"/>
    </xf>
    <xf numFmtId="167" fontId="43" fillId="6" borderId="14" xfId="24" applyNumberFormat="1" applyFont="1" applyFill="1" applyBorder="1" applyAlignment="1">
      <alignment horizontal="center" vertical="center"/>
    </xf>
    <xf numFmtId="167" fontId="43" fillId="8" borderId="13" xfId="24" applyNumberFormat="1" applyFont="1" applyFill="1" applyBorder="1" applyAlignment="1">
      <alignment horizontal="center" vertical="center"/>
    </xf>
    <xf numFmtId="167" fontId="43" fillId="8" borderId="14" xfId="24" applyNumberFormat="1" applyFont="1" applyFill="1" applyBorder="1" applyAlignment="1">
      <alignment horizontal="center" vertical="center"/>
    </xf>
    <xf numFmtId="167" fontId="43" fillId="7" borderId="13" xfId="24" applyNumberFormat="1" applyFont="1" applyFill="1" applyBorder="1" applyAlignment="1">
      <alignment horizontal="center" vertical="center" wrapText="1"/>
    </xf>
    <xf numFmtId="167" fontId="43" fillId="7" borderId="14" xfId="24" applyNumberFormat="1" applyFont="1" applyFill="1" applyBorder="1" applyAlignment="1">
      <alignment horizontal="center" vertical="center" wrapText="1"/>
    </xf>
    <xf numFmtId="167" fontId="43" fillId="6" borderId="13" xfId="24" applyNumberFormat="1" applyFont="1" applyFill="1" applyBorder="1" applyAlignment="1">
      <alignment horizontal="center" vertical="center" wrapText="1"/>
    </xf>
    <xf numFmtId="167" fontId="43" fillId="6" borderId="14" xfId="24" applyNumberFormat="1" applyFont="1" applyFill="1" applyBorder="1" applyAlignment="1">
      <alignment horizontal="center" vertical="center" wrapText="1"/>
    </xf>
    <xf numFmtId="167" fontId="1" fillId="2" borderId="14" xfId="24" applyNumberFormat="1" applyFont="1" applyFill="1" applyBorder="1" applyAlignment="1">
      <alignment wrapText="1"/>
    </xf>
    <xf numFmtId="167" fontId="1" fillId="6" borderId="13" xfId="24" applyNumberFormat="1" applyFont="1" applyFill="1" applyBorder="1" applyAlignment="1">
      <alignment horizontal="center" vertical="center"/>
    </xf>
    <xf numFmtId="167" fontId="1" fillId="6" borderId="14" xfId="24" applyNumberFormat="1" applyFont="1" applyFill="1" applyBorder="1" applyAlignment="1">
      <alignment horizontal="center" vertical="center"/>
    </xf>
    <xf numFmtId="167" fontId="43" fillId="7" borderId="13" xfId="24" applyNumberFormat="1" applyFont="1" applyFill="1" applyBorder="1" applyAlignment="1">
      <alignment horizontal="center" vertical="center"/>
    </xf>
    <xf numFmtId="167" fontId="43" fillId="7" borderId="14" xfId="24" applyNumberFormat="1" applyFont="1" applyFill="1" applyBorder="1" applyAlignment="1">
      <alignment horizontal="center" vertical="center"/>
    </xf>
    <xf numFmtId="167" fontId="5" fillId="6" borderId="13" xfId="24" applyNumberFormat="1" applyFont="1" applyFill="1" applyBorder="1" applyAlignment="1">
      <alignment horizontal="center" vertical="center"/>
    </xf>
    <xf numFmtId="167" fontId="5" fillId="6" borderId="14" xfId="24" applyNumberFormat="1" applyFont="1" applyFill="1" applyBorder="1" applyAlignment="1">
      <alignment horizontal="center" vertical="center"/>
    </xf>
    <xf numFmtId="167" fontId="5" fillId="2" borderId="13" xfId="24" applyNumberFormat="1" applyFont="1" applyFill="1" applyBorder="1" applyAlignment="1">
      <alignment horizontal="center" vertical="center"/>
    </xf>
    <xf numFmtId="167" fontId="5" fillId="2" borderId="14" xfId="24" applyNumberFormat="1" applyFont="1" applyFill="1" applyBorder="1" applyAlignment="1">
      <alignment horizontal="center" vertical="center"/>
    </xf>
    <xf numFmtId="167" fontId="2" fillId="2" borderId="13" xfId="24" applyNumberFormat="1" applyFont="1" applyFill="1" applyBorder="1" applyAlignment="1">
      <alignment horizontal="center" vertical="center"/>
    </xf>
    <xf numFmtId="167" fontId="2" fillId="2" borderId="14" xfId="24" applyNumberFormat="1" applyFont="1" applyFill="1" applyBorder="1" applyAlignment="1">
      <alignment horizontal="center" vertical="center"/>
    </xf>
    <xf numFmtId="167" fontId="5" fillId="2" borderId="37" xfId="24" applyNumberFormat="1" applyFont="1" applyFill="1" applyBorder="1" applyAlignment="1">
      <alignment horizontal="center" vertical="center"/>
    </xf>
    <xf numFmtId="167" fontId="5" fillId="2" borderId="39" xfId="24" applyNumberFormat="1" applyFont="1" applyFill="1" applyBorder="1" applyAlignment="1">
      <alignment horizontal="center" vertical="center"/>
    </xf>
    <xf numFmtId="0" fontId="2" fillId="5" borderId="48" xfId="5" applyFont="1" applyFill="1" applyBorder="1" applyAlignment="1">
      <alignment horizontal="center" vertical="center" wrapText="1"/>
    </xf>
    <xf numFmtId="167" fontId="50" fillId="10" borderId="73" xfId="24" applyNumberFormat="1" applyFont="1" applyFill="1" applyBorder="1" applyAlignment="1">
      <alignment horizontal="center" vertical="center"/>
    </xf>
    <xf numFmtId="167" fontId="50" fillId="5" borderId="6" xfId="24" applyNumberFormat="1" applyFont="1" applyFill="1" applyBorder="1" applyAlignment="1">
      <alignment horizontal="center" vertical="center" wrapText="1"/>
    </xf>
    <xf numFmtId="167" fontId="50" fillId="4" borderId="10" xfId="24" applyNumberFormat="1" applyFont="1" applyFill="1" applyBorder="1" applyAlignment="1">
      <alignment horizontal="center" vertical="center" wrapText="1"/>
    </xf>
    <xf numFmtId="167" fontId="51" fillId="0" borderId="10" xfId="24" applyNumberFormat="1" applyFont="1" applyBorder="1" applyAlignment="1">
      <alignment wrapText="1"/>
    </xf>
    <xf numFmtId="167" fontId="50" fillId="5" borderId="10" xfId="24" applyNumberFormat="1" applyFont="1" applyFill="1" applyBorder="1" applyAlignment="1">
      <alignment horizontal="center" vertical="center" wrapText="1"/>
    </xf>
    <xf numFmtId="167" fontId="51" fillId="0" borderId="10" xfId="24" applyNumberFormat="1" applyFont="1" applyBorder="1" applyAlignment="1">
      <alignment horizontal="center" vertical="center"/>
    </xf>
    <xf numFmtId="167" fontId="51" fillId="0" borderId="10" xfId="24" applyNumberFormat="1" applyFont="1" applyFill="1" applyBorder="1" applyAlignment="1">
      <alignment horizontal="center" vertical="center"/>
    </xf>
    <xf numFmtId="167" fontId="50" fillId="0" borderId="10" xfId="24" applyNumberFormat="1" applyFont="1" applyFill="1" applyBorder="1" applyAlignment="1">
      <alignment horizontal="center" vertical="center"/>
    </xf>
    <xf numFmtId="167" fontId="43" fillId="0" borderId="10" xfId="24" applyNumberFormat="1" applyFont="1" applyFill="1" applyBorder="1" applyAlignment="1">
      <alignment horizontal="center" vertical="center"/>
    </xf>
    <xf numFmtId="167" fontId="1" fillId="0" borderId="10" xfId="24" applyNumberFormat="1" applyFont="1" applyFill="1" applyBorder="1" applyAlignment="1">
      <alignment horizontal="center" vertical="center"/>
    </xf>
    <xf numFmtId="167" fontId="1" fillId="0" borderId="10" xfId="24" applyNumberFormat="1" applyFont="1" applyBorder="1" applyAlignment="1">
      <alignment horizontal="center" vertical="center"/>
    </xf>
    <xf numFmtId="167" fontId="43" fillId="0" borderId="10" xfId="24" applyNumberFormat="1" applyFont="1" applyBorder="1" applyAlignment="1">
      <alignment horizontal="center" vertical="center"/>
    </xf>
    <xf numFmtId="167" fontId="43" fillId="6" borderId="10" xfId="24" applyNumberFormat="1" applyFont="1" applyFill="1" applyBorder="1" applyAlignment="1">
      <alignment horizontal="center" vertical="center"/>
    </xf>
    <xf numFmtId="167" fontId="43" fillId="8" borderId="10" xfId="24" applyNumberFormat="1" applyFont="1" applyFill="1" applyBorder="1" applyAlignment="1">
      <alignment horizontal="center" vertical="center"/>
    </xf>
    <xf numFmtId="167" fontId="43" fillId="7" borderId="10" xfId="24" applyNumberFormat="1" applyFont="1" applyFill="1" applyBorder="1" applyAlignment="1">
      <alignment horizontal="center" vertical="center" wrapText="1"/>
    </xf>
    <xf numFmtId="167" fontId="43" fillId="6" borderId="10" xfId="24" applyNumberFormat="1" applyFont="1" applyFill="1" applyBorder="1" applyAlignment="1">
      <alignment horizontal="center" vertical="center" wrapText="1"/>
    </xf>
    <xf numFmtId="167" fontId="1" fillId="0" borderId="10" xfId="24" applyNumberFormat="1" applyFont="1" applyBorder="1" applyAlignment="1">
      <alignment wrapText="1"/>
    </xf>
    <xf numFmtId="167" fontId="1" fillId="6" borderId="10" xfId="24" applyNumberFormat="1" applyFont="1" applyFill="1" applyBorder="1" applyAlignment="1">
      <alignment horizontal="center" vertical="center"/>
    </xf>
    <xf numFmtId="167" fontId="43" fillId="7" borderId="10" xfId="24" applyNumberFormat="1" applyFont="1" applyFill="1" applyBorder="1" applyAlignment="1">
      <alignment horizontal="center" vertical="center"/>
    </xf>
    <xf numFmtId="167" fontId="5" fillId="6" borderId="10" xfId="24" applyNumberFormat="1" applyFont="1" applyFill="1" applyBorder="1" applyAlignment="1">
      <alignment horizontal="center" vertical="center"/>
    </xf>
    <xf numFmtId="167" fontId="5" fillId="0" borderId="10" xfId="24" applyNumberFormat="1" applyFont="1" applyBorder="1" applyAlignment="1">
      <alignment horizontal="center" vertical="center"/>
    </xf>
    <xf numFmtId="167" fontId="2" fillId="0" borderId="10" xfId="24" applyNumberFormat="1" applyFont="1" applyBorder="1" applyAlignment="1">
      <alignment horizontal="center" vertical="center"/>
    </xf>
    <xf numFmtId="43" fontId="50" fillId="10" borderId="57" xfId="24" applyFont="1" applyFill="1" applyBorder="1" applyAlignment="1">
      <alignment horizontal="center" vertical="center"/>
    </xf>
    <xf numFmtId="43" fontId="50" fillId="5" borderId="30" xfId="24" applyFont="1" applyFill="1" applyBorder="1" applyAlignment="1">
      <alignment horizontal="center" vertical="center" wrapText="1"/>
    </xf>
    <xf numFmtId="43" fontId="50" fillId="5" borderId="31" xfId="24" applyNumberFormat="1" applyFont="1" applyFill="1" applyBorder="1" applyAlignment="1">
      <alignment horizontal="center" vertical="center" wrapText="1"/>
    </xf>
    <xf numFmtId="43" fontId="50" fillId="4" borderId="13" xfId="24" applyFont="1" applyFill="1" applyBorder="1" applyAlignment="1">
      <alignment horizontal="center" vertical="center" wrapText="1"/>
    </xf>
    <xf numFmtId="43" fontId="50" fillId="4" borderId="14" xfId="24" applyNumberFormat="1" applyFont="1" applyFill="1" applyBorder="1" applyAlignment="1">
      <alignment horizontal="center" vertical="center" wrapText="1"/>
    </xf>
    <xf numFmtId="43" fontId="51" fillId="0" borderId="13" xfId="24" applyFont="1" applyBorder="1" applyAlignment="1">
      <alignment wrapText="1"/>
    </xf>
    <xf numFmtId="167" fontId="51" fillId="0" borderId="14" xfId="24" applyNumberFormat="1" applyFont="1" applyBorder="1" applyAlignment="1">
      <alignment wrapText="1"/>
    </xf>
    <xf numFmtId="43" fontId="51" fillId="0" borderId="14" xfId="24" applyNumberFormat="1" applyFont="1" applyBorder="1" applyAlignment="1">
      <alignment wrapText="1"/>
    </xf>
    <xf numFmtId="43" fontId="50" fillId="5" borderId="13" xfId="24" applyFont="1" applyFill="1" applyBorder="1" applyAlignment="1">
      <alignment horizontal="center" vertical="center" wrapText="1"/>
    </xf>
    <xf numFmtId="43" fontId="50" fillId="5" borderId="14" xfId="24" applyNumberFormat="1" applyFont="1" applyFill="1" applyBorder="1" applyAlignment="1">
      <alignment horizontal="center" vertical="center" wrapText="1"/>
    </xf>
    <xf numFmtId="43" fontId="51" fillId="0" borderId="13" xfId="24" applyFont="1" applyBorder="1" applyAlignment="1">
      <alignment horizontal="center" vertical="center"/>
    </xf>
    <xf numFmtId="43" fontId="51" fillId="0" borderId="14" xfId="24" applyNumberFormat="1" applyFont="1" applyBorder="1" applyAlignment="1">
      <alignment horizontal="center" vertical="center"/>
    </xf>
    <xf numFmtId="43" fontId="51" fillId="0" borderId="14" xfId="24" applyFont="1" applyBorder="1" applyAlignment="1">
      <alignment horizontal="center" vertical="center"/>
    </xf>
    <xf numFmtId="43" fontId="51" fillId="0" borderId="13" xfId="24" applyFont="1" applyFill="1" applyBorder="1" applyAlignment="1">
      <alignment horizontal="center" vertical="center"/>
    </xf>
    <xf numFmtId="43" fontId="51" fillId="0" borderId="14" xfId="24" applyFont="1" applyFill="1" applyBorder="1" applyAlignment="1">
      <alignment horizontal="center" vertical="center"/>
    </xf>
    <xf numFmtId="43" fontId="50" fillId="0" borderId="13" xfId="24" applyFont="1" applyFill="1" applyBorder="1" applyAlignment="1">
      <alignment horizontal="center" vertical="center"/>
    </xf>
    <xf numFmtId="43" fontId="50" fillId="0" borderId="14" xfId="24" applyFont="1" applyFill="1" applyBorder="1" applyAlignment="1">
      <alignment horizontal="center" vertical="center"/>
    </xf>
    <xf numFmtId="43" fontId="43" fillId="0" borderId="13" xfId="24" applyFont="1" applyFill="1" applyBorder="1" applyAlignment="1">
      <alignment horizontal="center" vertical="center"/>
    </xf>
    <xf numFmtId="43" fontId="43" fillId="0" borderId="14" xfId="24" applyFont="1" applyFill="1" applyBorder="1" applyAlignment="1">
      <alignment horizontal="center" vertical="center"/>
    </xf>
    <xf numFmtId="43" fontId="1" fillId="0" borderId="13" xfId="24" applyFont="1" applyFill="1" applyBorder="1" applyAlignment="1">
      <alignment horizontal="center" vertical="center"/>
    </xf>
    <xf numFmtId="43" fontId="1" fillId="0" borderId="14" xfId="24" applyFont="1" applyFill="1" applyBorder="1" applyAlignment="1">
      <alignment horizontal="center" vertical="center"/>
    </xf>
    <xf numFmtId="43" fontId="1" fillId="0" borderId="13" xfId="24" applyFont="1" applyBorder="1" applyAlignment="1">
      <alignment horizontal="center" vertical="center"/>
    </xf>
    <xf numFmtId="43" fontId="1" fillId="0" borderId="14" xfId="24" applyFont="1" applyBorder="1" applyAlignment="1">
      <alignment horizontal="center" vertical="center"/>
    </xf>
    <xf numFmtId="43" fontId="43" fillId="0" borderId="13" xfId="24" applyFont="1" applyBorder="1" applyAlignment="1">
      <alignment horizontal="center" vertical="center"/>
    </xf>
    <xf numFmtId="43" fontId="43" fillId="0" borderId="14" xfId="24" applyFont="1" applyBorder="1" applyAlignment="1">
      <alignment horizontal="center" vertical="center"/>
    </xf>
    <xf numFmtId="43" fontId="43" fillId="6" borderId="13" xfId="24" applyFont="1" applyFill="1" applyBorder="1" applyAlignment="1">
      <alignment horizontal="center" vertical="center"/>
    </xf>
    <xf numFmtId="43" fontId="43" fillId="6" borderId="14" xfId="24" applyFont="1" applyFill="1" applyBorder="1" applyAlignment="1">
      <alignment horizontal="center" vertical="center"/>
    </xf>
    <xf numFmtId="43" fontId="43" fillId="8" borderId="13" xfId="24" applyFont="1" applyFill="1" applyBorder="1" applyAlignment="1">
      <alignment horizontal="center" vertical="center"/>
    </xf>
    <xf numFmtId="43" fontId="43" fillId="8" borderId="14" xfId="24" applyFont="1" applyFill="1" applyBorder="1" applyAlignment="1">
      <alignment horizontal="center" vertical="center"/>
    </xf>
    <xf numFmtId="43" fontId="43" fillId="7" borderId="13" xfId="24" applyFont="1" applyFill="1" applyBorder="1" applyAlignment="1">
      <alignment horizontal="center" vertical="center" wrapText="1"/>
    </xf>
    <xf numFmtId="43" fontId="43" fillId="7" borderId="14" xfId="24" applyFont="1" applyFill="1" applyBorder="1" applyAlignment="1">
      <alignment horizontal="center" vertical="center" wrapText="1"/>
    </xf>
    <xf numFmtId="43" fontId="43" fillId="6" borderId="13" xfId="24" applyFont="1" applyFill="1" applyBorder="1" applyAlignment="1">
      <alignment horizontal="center" vertical="center" wrapText="1"/>
    </xf>
    <xf numFmtId="43" fontId="43" fillId="6" borderId="14" xfId="24" applyFont="1" applyFill="1" applyBorder="1" applyAlignment="1">
      <alignment horizontal="center" vertical="center" wrapText="1"/>
    </xf>
    <xf numFmtId="43" fontId="1" fillId="0" borderId="13" xfId="24" applyFont="1" applyBorder="1" applyAlignment="1">
      <alignment wrapText="1"/>
    </xf>
    <xf numFmtId="43" fontId="1" fillId="0" borderId="14" xfId="24" applyFont="1" applyBorder="1" applyAlignment="1">
      <alignment wrapText="1"/>
    </xf>
    <xf numFmtId="43" fontId="1" fillId="6" borderId="13" xfId="24" applyFont="1" applyFill="1" applyBorder="1" applyAlignment="1">
      <alignment horizontal="center" vertical="center"/>
    </xf>
    <xf numFmtId="43" fontId="1" fillId="6" borderId="14" xfId="24" applyFont="1" applyFill="1" applyBorder="1" applyAlignment="1">
      <alignment horizontal="center" vertical="center"/>
    </xf>
    <xf numFmtId="43" fontId="43" fillId="7" borderId="13" xfId="24" applyFont="1" applyFill="1" applyBorder="1" applyAlignment="1">
      <alignment horizontal="center" vertical="center"/>
    </xf>
    <xf numFmtId="43" fontId="43" fillId="7" borderId="14" xfId="24" applyFont="1" applyFill="1" applyBorder="1" applyAlignment="1">
      <alignment horizontal="center" vertical="center"/>
    </xf>
    <xf numFmtId="43" fontId="5" fillId="6" borderId="13" xfId="24" applyFont="1" applyFill="1" applyBorder="1" applyAlignment="1">
      <alignment horizontal="center" vertical="center"/>
    </xf>
    <xf numFmtId="43" fontId="5" fillId="6" borderId="14" xfId="24" applyFont="1" applyFill="1" applyBorder="1" applyAlignment="1">
      <alignment horizontal="center" vertical="center"/>
    </xf>
    <xf numFmtId="43" fontId="5" fillId="0" borderId="13" xfId="24" applyFont="1" applyBorder="1" applyAlignment="1">
      <alignment horizontal="center" vertical="center"/>
    </xf>
    <xf numFmtId="43" fontId="5" fillId="0" borderId="14" xfId="24" applyFont="1" applyBorder="1" applyAlignment="1">
      <alignment horizontal="center" vertical="center"/>
    </xf>
    <xf numFmtId="43" fontId="2" fillId="0" borderId="13" xfId="24" applyFont="1" applyBorder="1" applyAlignment="1">
      <alignment horizontal="center" vertical="center"/>
    </xf>
    <xf numFmtId="43" fontId="2" fillId="0" borderId="14" xfId="24" applyFont="1" applyBorder="1" applyAlignment="1">
      <alignment horizontal="center" vertical="center"/>
    </xf>
    <xf numFmtId="43" fontId="5" fillId="0" borderId="37" xfId="24" applyFont="1" applyBorder="1" applyAlignment="1">
      <alignment horizontal="center" vertical="center"/>
    </xf>
    <xf numFmtId="43" fontId="5" fillId="0" borderId="39" xfId="24" applyFont="1" applyBorder="1" applyAlignment="1">
      <alignment horizontal="center" vertical="center"/>
    </xf>
    <xf numFmtId="43" fontId="48" fillId="0" borderId="13" xfId="24" applyFont="1" applyBorder="1" applyAlignment="1">
      <alignment wrapText="1"/>
    </xf>
    <xf numFmtId="49" fontId="27" fillId="10" borderId="66" xfId="8" applyNumberFormat="1" applyFont="1" applyFill="1" applyBorder="1" applyAlignment="1">
      <alignment horizontal="left" vertical="center" wrapText="1"/>
    </xf>
    <xf numFmtId="49" fontId="6" fillId="5" borderId="69" xfId="8" applyNumberFormat="1" applyFont="1" applyFill="1" applyBorder="1" applyAlignment="1">
      <alignment horizontal="left" vertical="center" wrapText="1"/>
    </xf>
    <xf numFmtId="49" fontId="8" fillId="4" borderId="50" xfId="8" applyNumberFormat="1" applyFont="1" applyFill="1" applyBorder="1" applyAlignment="1">
      <alignment horizontal="left" vertical="center" wrapText="1"/>
    </xf>
    <xf numFmtId="49" fontId="3" fillId="0" borderId="50" xfId="8" applyNumberFormat="1" applyFont="1" applyBorder="1" applyAlignment="1">
      <alignment horizontal="left" vertical="center" wrapText="1"/>
    </xf>
    <xf numFmtId="49" fontId="6" fillId="5" borderId="50" xfId="8" applyNumberFormat="1" applyFont="1" applyFill="1" applyBorder="1" applyAlignment="1">
      <alignment horizontal="left" vertical="center" wrapText="1"/>
    </xf>
    <xf numFmtId="49" fontId="2" fillId="0" borderId="50" xfId="8" applyNumberFormat="1" applyFont="1" applyBorder="1" applyAlignment="1">
      <alignment horizontal="left" vertical="center" wrapText="1"/>
    </xf>
    <xf numFmtId="49" fontId="2" fillId="0" borderId="50" xfId="8" applyNumberFormat="1" applyFont="1" applyFill="1" applyBorder="1" applyAlignment="1">
      <alignment horizontal="left" vertical="center" wrapText="1"/>
    </xf>
    <xf numFmtId="49" fontId="6" fillId="0" borderId="50" xfId="8" applyNumberFormat="1" applyFont="1" applyFill="1" applyBorder="1" applyAlignment="1">
      <alignment horizontal="left" vertical="center" wrapText="1"/>
    </xf>
    <xf numFmtId="49" fontId="8" fillId="0" borderId="50" xfId="8" applyNumberFormat="1" applyFont="1" applyFill="1" applyBorder="1" applyAlignment="1">
      <alignment horizontal="left" vertical="center" wrapText="1"/>
    </xf>
    <xf numFmtId="49" fontId="6" fillId="0" borderId="50" xfId="8" applyNumberFormat="1" applyFont="1" applyBorder="1" applyAlignment="1">
      <alignment horizontal="left" vertical="center" wrapText="1"/>
    </xf>
    <xf numFmtId="49" fontId="8" fillId="0" borderId="50" xfId="8" applyNumberFormat="1" applyFont="1" applyBorder="1" applyAlignment="1">
      <alignment horizontal="left" vertical="center" wrapText="1"/>
    </xf>
    <xf numFmtId="49" fontId="27" fillId="0" borderId="50" xfId="8" applyNumberFormat="1" applyFont="1" applyBorder="1" applyAlignment="1">
      <alignment horizontal="left" vertical="center" wrapText="1"/>
    </xf>
    <xf numFmtId="49" fontId="8" fillId="0" borderId="68" xfId="8" applyNumberFormat="1" applyFont="1" applyBorder="1" applyAlignment="1">
      <alignment horizontal="left" vertical="center" wrapText="1"/>
    </xf>
    <xf numFmtId="49" fontId="2" fillId="10" borderId="53" xfId="5" applyNumberFormat="1" applyFont="1" applyFill="1" applyBorder="1" applyAlignment="1">
      <alignment horizontal="center" vertical="center"/>
    </xf>
    <xf numFmtId="0" fontId="27" fillId="10" borderId="66" xfId="8" applyFont="1" applyFill="1" applyBorder="1" applyAlignment="1">
      <alignment horizontal="left" vertical="center" wrapText="1"/>
    </xf>
    <xf numFmtId="0" fontId="6" fillId="5" borderId="69" xfId="8" applyFont="1" applyFill="1" applyBorder="1" applyAlignment="1">
      <alignment horizontal="left" vertical="center" wrapText="1" indent="1"/>
    </xf>
    <xf numFmtId="0" fontId="8" fillId="4" borderId="50" xfId="8" applyFont="1" applyFill="1" applyBorder="1" applyAlignment="1">
      <alignment horizontal="left" vertical="center" wrapText="1" indent="2"/>
    </xf>
    <xf numFmtId="0" fontId="2" fillId="0" borderId="50" xfId="12" applyFont="1" applyBorder="1" applyAlignment="1">
      <alignment horizontal="left" vertical="center" wrapText="1" indent="3"/>
    </xf>
    <xf numFmtId="0" fontId="6" fillId="5" borderId="50" xfId="8" applyFont="1" applyFill="1" applyBorder="1" applyAlignment="1">
      <alignment horizontal="left" vertical="center" wrapText="1" indent="1"/>
    </xf>
    <xf numFmtId="0" fontId="2" fillId="0" borderId="50" xfId="8" applyFont="1" applyBorder="1" applyAlignment="1">
      <alignment horizontal="left" vertical="center" wrapText="1" indent="3"/>
    </xf>
    <xf numFmtId="0" fontId="2" fillId="0" borderId="50" xfId="8" applyFont="1" applyFill="1" applyBorder="1" applyAlignment="1">
      <alignment horizontal="left" vertical="center" wrapText="1" indent="3"/>
    </xf>
    <xf numFmtId="0" fontId="2" fillId="0" borderId="50" xfId="8" applyFont="1" applyFill="1" applyBorder="1" applyAlignment="1">
      <alignment horizontal="left" vertical="center" wrapText="1" indent="4"/>
    </xf>
    <xf numFmtId="0" fontId="6" fillId="0" borderId="50" xfId="8" applyFont="1" applyFill="1" applyBorder="1" applyAlignment="1">
      <alignment horizontal="left" vertical="center" wrapText="1" indent="1"/>
    </xf>
    <xf numFmtId="0" fontId="8" fillId="0" borderId="50" xfId="8" applyFont="1" applyFill="1" applyBorder="1" applyAlignment="1">
      <alignment horizontal="left" vertical="center" wrapText="1" indent="2"/>
    </xf>
    <xf numFmtId="0" fontId="6" fillId="0" borderId="50" xfId="8" applyFont="1" applyBorder="1" applyAlignment="1">
      <alignment horizontal="left" vertical="center" wrapText="1" indent="1"/>
    </xf>
    <xf numFmtId="0" fontId="8" fillId="0" borderId="50" xfId="8" applyFont="1" applyBorder="1" applyAlignment="1">
      <alignment horizontal="left" vertical="center" wrapText="1" indent="1"/>
    </xf>
    <xf numFmtId="0" fontId="8" fillId="0" borderId="50" xfId="8" applyFont="1" applyBorder="1" applyAlignment="1">
      <alignment horizontal="left" vertical="center" wrapText="1" indent="2"/>
    </xf>
    <xf numFmtId="0" fontId="27" fillId="0" borderId="50" xfId="8" applyFont="1" applyBorder="1" applyAlignment="1">
      <alignment horizontal="left" vertical="center" wrapText="1"/>
    </xf>
    <xf numFmtId="0" fontId="2" fillId="0" borderId="50" xfId="8" applyFont="1" applyBorder="1" applyAlignment="1">
      <alignment horizontal="left" vertical="center" wrapText="1" indent="4"/>
    </xf>
    <xf numFmtId="0" fontId="8" fillId="0" borderId="68" xfId="8" applyFont="1" applyBorder="1" applyAlignment="1">
      <alignment horizontal="left" vertical="center" wrapText="1" indent="2"/>
    </xf>
    <xf numFmtId="49" fontId="2" fillId="5" borderId="43" xfId="5" applyNumberFormat="1" applyFont="1" applyFill="1" applyBorder="1" applyAlignment="1">
      <alignment horizontal="center" vertical="center" wrapText="1"/>
    </xf>
    <xf numFmtId="49" fontId="2" fillId="4" borderId="32" xfId="5" applyNumberFormat="1" applyFont="1" applyFill="1" applyBorder="1" applyAlignment="1">
      <alignment horizontal="center" vertical="center"/>
    </xf>
    <xf numFmtId="49" fontId="2" fillId="0" borderId="32" xfId="5" applyNumberFormat="1" applyFont="1" applyBorder="1" applyAlignment="1">
      <alignment horizontal="center" vertical="center"/>
    </xf>
    <xf numFmtId="49" fontId="2" fillId="0" borderId="32" xfId="5" applyNumberFormat="1" applyFont="1" applyBorder="1" applyAlignment="1">
      <alignment horizontal="center" vertical="center" wrapText="1"/>
    </xf>
    <xf numFmtId="49" fontId="2" fillId="5" borderId="32" xfId="5" applyNumberFormat="1" applyFont="1" applyFill="1" applyBorder="1" applyAlignment="1">
      <alignment horizontal="center" vertical="center" wrapText="1"/>
    </xf>
    <xf numFmtId="49" fontId="2" fillId="0" borderId="48" xfId="5" applyNumberFormat="1" applyFont="1" applyBorder="1" applyAlignment="1">
      <alignment horizontal="center" vertical="center"/>
    </xf>
    <xf numFmtId="167" fontId="5" fillId="0" borderId="74" xfId="24" applyNumberFormat="1" applyFont="1" applyBorder="1" applyAlignment="1">
      <alignment horizontal="center" vertical="center"/>
    </xf>
    <xf numFmtId="167" fontId="5" fillId="0" borderId="61" xfId="24" applyNumberFormat="1" applyFont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 wrapText="1"/>
    </xf>
    <xf numFmtId="0" fontId="2" fillId="0" borderId="0" xfId="5" applyFont="1" applyAlignment="1">
      <alignment horizontal="right" vertical="center"/>
    </xf>
    <xf numFmtId="0" fontId="14" fillId="0" borderId="0" xfId="2" applyFont="1" applyAlignment="1">
      <alignment horizontal="center" wrapText="1"/>
    </xf>
    <xf numFmtId="0" fontId="8" fillId="0" borderId="10" xfId="2" applyFont="1" applyFill="1" applyBorder="1" applyAlignment="1">
      <alignment horizontal="left" vertical="center" wrapText="1"/>
    </xf>
    <xf numFmtId="0" fontId="8" fillId="0" borderId="11" xfId="2" applyFont="1" applyFill="1" applyBorder="1" applyAlignment="1">
      <alignment horizontal="left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6" fillId="0" borderId="5" xfId="2" applyFont="1" applyFill="1" applyBorder="1" applyAlignment="1">
      <alignment horizontal="left" vertical="center"/>
    </xf>
    <xf numFmtId="0" fontId="27" fillId="0" borderId="0" xfId="6" applyFont="1" applyAlignment="1">
      <alignment horizontal="center"/>
    </xf>
    <xf numFmtId="0" fontId="2" fillId="2" borderId="0" xfId="5" applyFont="1" applyFill="1" applyBorder="1" applyAlignment="1">
      <alignment horizontal="right" vertical="center"/>
    </xf>
    <xf numFmtId="0" fontId="13" fillId="5" borderId="49" xfId="5" applyFont="1" applyFill="1" applyBorder="1" applyAlignment="1">
      <alignment horizontal="center" vertical="center" wrapText="1"/>
    </xf>
    <xf numFmtId="0" fontId="13" fillId="5" borderId="17" xfId="5" applyFont="1" applyFill="1" applyBorder="1" applyAlignment="1">
      <alignment horizontal="center" vertical="center" wrapText="1"/>
    </xf>
    <xf numFmtId="0" fontId="13" fillId="5" borderId="18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center" vertical="center" wrapText="1"/>
    </xf>
    <xf numFmtId="0" fontId="6" fillId="2" borderId="0" xfId="5" applyFont="1" applyFill="1" applyBorder="1" applyAlignment="1">
      <alignment horizontal="center" vertical="center" wrapText="1"/>
    </xf>
    <xf numFmtId="0" fontId="13" fillId="2" borderId="0" xfId="5" applyFont="1" applyFill="1" applyBorder="1" applyAlignment="1">
      <alignment horizontal="left" vertical="center"/>
    </xf>
    <xf numFmtId="0" fontId="9" fillId="2" borderId="0" xfId="5" applyFont="1" applyFill="1" applyBorder="1" applyAlignment="1">
      <alignment horizontal="center" vertical="center"/>
    </xf>
    <xf numFmtId="0" fontId="13" fillId="2" borderId="0" xfId="5" applyFont="1" applyFill="1" applyBorder="1" applyAlignment="1">
      <alignment horizontal="center" vertical="center"/>
    </xf>
    <xf numFmtId="0" fontId="14" fillId="5" borderId="16" xfId="5" applyFont="1" applyFill="1" applyBorder="1" applyAlignment="1">
      <alignment horizontal="center" vertical="center" wrapText="1"/>
    </xf>
    <xf numFmtId="0" fontId="14" fillId="5" borderId="61" xfId="5" applyFont="1" applyFill="1" applyBorder="1" applyAlignment="1">
      <alignment horizontal="center" vertical="center" wrapText="1"/>
    </xf>
    <xf numFmtId="0" fontId="13" fillId="5" borderId="15" xfId="5" applyFont="1" applyFill="1" applyBorder="1" applyAlignment="1">
      <alignment horizontal="center" vertical="center" textRotation="90" wrapText="1"/>
    </xf>
    <xf numFmtId="0" fontId="13" fillId="5" borderId="37" xfId="5" applyFont="1" applyFill="1" applyBorder="1" applyAlignment="1">
      <alignment horizontal="center" vertical="center" textRotation="90" wrapText="1"/>
    </xf>
    <xf numFmtId="0" fontId="13" fillId="5" borderId="62" xfId="5" applyFont="1" applyFill="1" applyBorder="1" applyAlignment="1">
      <alignment horizontal="center" vertical="center" textRotation="90" wrapText="1"/>
    </xf>
    <xf numFmtId="0" fontId="13" fillId="5" borderId="68" xfId="5" applyFont="1" applyFill="1" applyBorder="1" applyAlignment="1">
      <alignment horizontal="center" vertical="center" textRotation="90" wrapText="1"/>
    </xf>
    <xf numFmtId="0" fontId="13" fillId="5" borderId="40" xfId="5" applyFont="1" applyFill="1" applyBorder="1" applyAlignment="1">
      <alignment horizontal="center" vertical="center" textRotation="90" wrapText="1"/>
    </xf>
    <xf numFmtId="0" fontId="13" fillId="5" borderId="38" xfId="5" applyFont="1" applyFill="1" applyBorder="1" applyAlignment="1">
      <alignment horizontal="center" vertical="center" textRotation="90" wrapText="1"/>
    </xf>
    <xf numFmtId="0" fontId="2" fillId="5" borderId="22" xfId="5" applyFont="1" applyFill="1" applyBorder="1" applyAlignment="1">
      <alignment horizontal="center" vertical="center" wrapText="1"/>
    </xf>
    <xf numFmtId="0" fontId="2" fillId="5" borderId="24" xfId="5" applyFont="1" applyFill="1" applyBorder="1" applyAlignment="1">
      <alignment horizontal="center" vertical="center" wrapText="1"/>
    </xf>
    <xf numFmtId="0" fontId="2" fillId="5" borderId="49" xfId="5" applyFont="1" applyFill="1" applyBorder="1" applyAlignment="1">
      <alignment horizontal="center" vertical="center" wrapText="1"/>
    </xf>
    <xf numFmtId="0" fontId="2" fillId="5" borderId="18" xfId="5" applyFont="1" applyFill="1" applyBorder="1" applyAlignment="1">
      <alignment horizontal="center" vertical="center" wrapText="1"/>
    </xf>
    <xf numFmtId="0" fontId="2" fillId="5" borderId="62" xfId="5" applyFont="1" applyFill="1" applyBorder="1" applyAlignment="1">
      <alignment horizontal="center" vertical="center" textRotation="90" wrapText="1"/>
    </xf>
    <xf numFmtId="0" fontId="2" fillId="5" borderId="68" xfId="5" applyFont="1" applyFill="1" applyBorder="1" applyAlignment="1">
      <alignment horizontal="center" vertical="center" textRotation="90" wrapText="1"/>
    </xf>
    <xf numFmtId="0" fontId="2" fillId="5" borderId="62" xfId="5" applyFont="1" applyFill="1" applyBorder="1" applyAlignment="1">
      <alignment horizontal="center" vertical="center" wrapText="1"/>
    </xf>
    <xf numFmtId="0" fontId="2" fillId="5" borderId="68" xfId="5" applyFont="1" applyFill="1" applyBorder="1" applyAlignment="1">
      <alignment horizontal="center" vertical="center" wrapText="1"/>
    </xf>
    <xf numFmtId="0" fontId="2" fillId="5" borderId="49" xfId="5" applyFont="1" applyFill="1" applyBorder="1" applyAlignment="1">
      <alignment horizontal="center" vertical="center" textRotation="90" wrapText="1"/>
    </xf>
    <xf numFmtId="0" fontId="2" fillId="5" borderId="48" xfId="5" applyFont="1" applyFill="1" applyBorder="1" applyAlignment="1">
      <alignment horizontal="center" vertical="center" textRotation="90" wrapText="1"/>
    </xf>
    <xf numFmtId="0" fontId="3" fillId="2" borderId="0" xfId="5" applyFont="1" applyFill="1" applyBorder="1" applyAlignment="1">
      <alignment horizontal="left" vertical="center"/>
    </xf>
    <xf numFmtId="0" fontId="3" fillId="2" borderId="0" xfId="5" applyFont="1" applyFill="1" applyBorder="1" applyAlignment="1">
      <alignment horizontal="center" vertical="center"/>
    </xf>
    <xf numFmtId="0" fontId="13" fillId="5" borderId="44" xfId="5" applyFont="1" applyFill="1" applyBorder="1" applyAlignment="1">
      <alignment horizontal="center" vertical="center" textRotation="90" wrapText="1"/>
    </xf>
    <xf numFmtId="0" fontId="13" fillId="5" borderId="51" xfId="5" applyFont="1" applyFill="1" applyBorder="1" applyAlignment="1">
      <alignment horizontal="center" vertical="center" textRotation="90" wrapText="1"/>
    </xf>
    <xf numFmtId="0" fontId="13" fillId="5" borderId="45" xfId="5" applyFont="1" applyFill="1" applyBorder="1" applyAlignment="1">
      <alignment horizontal="center" vertical="center" wrapText="1"/>
    </xf>
    <xf numFmtId="0" fontId="13" fillId="5" borderId="52" xfId="5" applyFont="1" applyFill="1" applyBorder="1" applyAlignment="1">
      <alignment horizontal="center" vertical="center" wrapText="1"/>
    </xf>
    <xf numFmtId="0" fontId="13" fillId="5" borderId="47" xfId="5" applyFont="1" applyFill="1" applyBorder="1" applyAlignment="1">
      <alignment horizontal="center" vertical="center" textRotation="90" wrapText="1"/>
    </xf>
    <xf numFmtId="0" fontId="13" fillId="5" borderId="56" xfId="5" applyFont="1" applyFill="1" applyBorder="1" applyAlignment="1">
      <alignment horizontal="center" vertical="center" textRotation="90" wrapText="1"/>
    </xf>
    <xf numFmtId="0" fontId="14" fillId="2" borderId="0" xfId="5" applyFont="1" applyFill="1" applyBorder="1" applyAlignment="1">
      <alignment horizontal="center" vertical="center" wrapText="1"/>
    </xf>
    <xf numFmtId="0" fontId="13" fillId="0" borderId="64" xfId="3" applyFont="1" applyFill="1" applyBorder="1" applyAlignment="1">
      <alignment horizontal="center" vertical="center" textRotation="90" wrapText="1"/>
    </xf>
    <xf numFmtId="0" fontId="13" fillId="0" borderId="65" xfId="3" applyFont="1" applyFill="1" applyBorder="1" applyAlignment="1">
      <alignment horizontal="center" vertical="center" textRotation="90" wrapText="1"/>
    </xf>
    <xf numFmtId="0" fontId="3" fillId="2" borderId="0" xfId="3" applyFont="1" applyFill="1" applyBorder="1" applyAlignment="1">
      <alignment horizontal="right" vertical="center" wrapText="1"/>
    </xf>
    <xf numFmtId="0" fontId="6" fillId="0" borderId="15" xfId="3" applyFont="1" applyFill="1" applyBorder="1" applyAlignment="1">
      <alignment horizontal="center" vertical="center" wrapText="1"/>
    </xf>
    <xf numFmtId="0" fontId="6" fillId="0" borderId="40" xfId="3" applyFont="1" applyFill="1" applyBorder="1" applyAlignment="1">
      <alignment horizontal="center" vertical="center" wrapText="1"/>
    </xf>
    <xf numFmtId="0" fontId="6" fillId="0" borderId="41" xfId="3" applyFont="1" applyFill="1" applyBorder="1" applyAlignment="1">
      <alignment horizontal="center" vertical="center" wrapText="1"/>
    </xf>
    <xf numFmtId="0" fontId="60" fillId="2" borderId="0" xfId="5" applyFont="1" applyFill="1" applyBorder="1" applyAlignment="1">
      <alignment horizontal="center" vertical="center" wrapText="1"/>
    </xf>
    <xf numFmtId="0" fontId="3" fillId="2" borderId="0" xfId="9" applyFont="1" applyFill="1" applyBorder="1" applyAlignment="1">
      <alignment horizontal="center"/>
    </xf>
    <xf numFmtId="0" fontId="3" fillId="2" borderId="0" xfId="3" applyFont="1" applyFill="1" applyBorder="1" applyAlignment="1">
      <alignment horizontal="left" wrapText="1"/>
    </xf>
    <xf numFmtId="0" fontId="3" fillId="2" borderId="0" xfId="3" applyFont="1" applyFill="1" applyBorder="1" applyAlignment="1">
      <alignment horizontal="center" wrapText="1"/>
    </xf>
    <xf numFmtId="0" fontId="5" fillId="0" borderId="41" xfId="3" applyFont="1" applyFill="1" applyBorder="1" applyAlignment="1">
      <alignment horizontal="center" vertical="center" wrapText="1"/>
    </xf>
    <xf numFmtId="0" fontId="5" fillId="0" borderId="35" xfId="3" applyFont="1" applyFill="1" applyBorder="1" applyAlignment="1">
      <alignment horizontal="center" vertical="center" wrapText="1"/>
    </xf>
    <xf numFmtId="49" fontId="11" fillId="0" borderId="40" xfId="3" applyNumberFormat="1" applyFont="1" applyFill="1" applyBorder="1" applyAlignment="1">
      <alignment horizontal="center" vertical="center" textRotation="90" wrapText="1"/>
    </xf>
    <xf numFmtId="49" fontId="11" fillId="0" borderId="1" xfId="3" applyNumberFormat="1" applyFont="1" applyFill="1" applyBorder="1" applyAlignment="1">
      <alignment horizontal="center" vertical="center" textRotation="90" wrapText="1"/>
    </xf>
    <xf numFmtId="49" fontId="11" fillId="0" borderId="15" xfId="3" applyNumberFormat="1" applyFont="1" applyFill="1" applyBorder="1" applyAlignment="1">
      <alignment horizontal="center" vertical="center" textRotation="90" wrapText="1"/>
    </xf>
    <xf numFmtId="49" fontId="11" fillId="0" borderId="34" xfId="3" applyNumberFormat="1" applyFont="1" applyFill="1" applyBorder="1" applyAlignment="1">
      <alignment horizontal="center" vertical="center" textRotation="90" wrapText="1"/>
    </xf>
    <xf numFmtId="0" fontId="8" fillId="5" borderId="10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3" fillId="2" borderId="0" xfId="2" applyFont="1" applyFill="1" applyBorder="1" applyAlignment="1">
      <alignment horizontal="left"/>
    </xf>
    <xf numFmtId="0" fontId="3" fillId="2" borderId="0" xfId="2" applyFont="1" applyFill="1" applyBorder="1" applyAlignment="1">
      <alignment horizontal="center"/>
    </xf>
    <xf numFmtId="0" fontId="2" fillId="2" borderId="0" xfId="2" applyFont="1" applyFill="1" applyBorder="1" applyAlignment="1">
      <alignment horizontal="right"/>
    </xf>
    <xf numFmtId="0" fontId="13" fillId="0" borderId="10" xfId="8" applyFont="1" applyBorder="1" applyAlignment="1">
      <alignment horizontal="left" vertical="center" indent="2"/>
    </xf>
    <xf numFmtId="0" fontId="13" fillId="0" borderId="11" xfId="8" applyFont="1" applyBorder="1" applyAlignment="1">
      <alignment horizontal="left" vertical="center" indent="2"/>
    </xf>
    <xf numFmtId="0" fontId="13" fillId="0" borderId="10" xfId="8" applyFont="1" applyBorder="1" applyAlignment="1">
      <alignment horizontal="left" vertical="center"/>
    </xf>
    <xf numFmtId="0" fontId="13" fillId="0" borderId="11" xfId="8" applyFont="1" applyBorder="1" applyAlignment="1">
      <alignment horizontal="left" vertical="center"/>
    </xf>
    <xf numFmtId="0" fontId="13" fillId="0" borderId="10" xfId="8" applyFont="1" applyBorder="1" applyAlignment="1">
      <alignment horizontal="left" vertical="center" wrapText="1"/>
    </xf>
    <xf numFmtId="0" fontId="13" fillId="0" borderId="11" xfId="8" applyFont="1" applyBorder="1" applyAlignment="1">
      <alignment horizontal="left" vertical="center" wrapText="1"/>
    </xf>
    <xf numFmtId="0" fontId="13" fillId="0" borderId="38" xfId="8" applyFont="1" applyBorder="1" applyAlignment="1">
      <alignment horizontal="left" vertical="center"/>
    </xf>
    <xf numFmtId="0" fontId="13" fillId="0" borderId="61" xfId="8" applyFont="1" applyBorder="1" applyAlignment="1">
      <alignment horizontal="left" vertical="center"/>
    </xf>
    <xf numFmtId="0" fontId="13" fillId="0" borderId="16" xfId="8" applyFont="1" applyBorder="1" applyAlignment="1">
      <alignment horizontal="left" vertical="center"/>
    </xf>
    <xf numFmtId="0" fontId="13" fillId="0" borderId="17" xfId="8" applyFont="1" applyBorder="1" applyAlignment="1">
      <alignment horizontal="left" vertical="center"/>
    </xf>
    <xf numFmtId="0" fontId="2" fillId="2" borderId="0" xfId="8" applyFont="1" applyFill="1" applyBorder="1" applyAlignment="1">
      <alignment horizontal="right" vertical="center"/>
    </xf>
    <xf numFmtId="0" fontId="2" fillId="2" borderId="26" xfId="8" applyFont="1" applyFill="1" applyBorder="1" applyAlignment="1">
      <alignment horizontal="right" vertical="center"/>
    </xf>
    <xf numFmtId="0" fontId="14" fillId="2" borderId="25" xfId="8" applyFont="1" applyFill="1" applyBorder="1" applyAlignment="1">
      <alignment horizontal="center"/>
    </xf>
    <xf numFmtId="0" fontId="14" fillId="2" borderId="0" xfId="8" applyFont="1" applyFill="1" applyBorder="1" applyAlignment="1">
      <alignment horizontal="center"/>
    </xf>
    <xf numFmtId="0" fontId="14" fillId="2" borderId="26" xfId="8" applyFont="1" applyFill="1" applyBorder="1" applyAlignment="1">
      <alignment horizontal="center"/>
    </xf>
    <xf numFmtId="0" fontId="13" fillId="2" borderId="25" xfId="5" applyFont="1" applyFill="1" applyBorder="1" applyAlignment="1">
      <alignment horizontal="left" vertical="center"/>
    </xf>
    <xf numFmtId="0" fontId="13" fillId="2" borderId="26" xfId="5" applyFont="1" applyFill="1" applyBorder="1" applyAlignment="1">
      <alignment horizontal="left" vertical="center"/>
    </xf>
    <xf numFmtId="0" fontId="13" fillId="2" borderId="25" xfId="1" applyFont="1" applyFill="1" applyBorder="1" applyAlignment="1">
      <alignment horizontal="left"/>
    </xf>
    <xf numFmtId="0" fontId="13" fillId="2" borderId="0" xfId="1" applyFont="1" applyFill="1" applyBorder="1" applyAlignment="1">
      <alignment horizontal="left"/>
    </xf>
    <xf numFmtId="0" fontId="14" fillId="0" borderId="6" xfId="8" applyFont="1" applyBorder="1" applyAlignment="1">
      <alignment horizontal="left" vertical="center"/>
    </xf>
    <xf numFmtId="0" fontId="14" fillId="0" borderId="7" xfId="8" applyFont="1" applyBorder="1" applyAlignment="1">
      <alignment horizontal="left" vertical="center"/>
    </xf>
    <xf numFmtId="0" fontId="13" fillId="2" borderId="0" xfId="8" applyFont="1" applyFill="1" applyBorder="1" applyAlignment="1">
      <alignment horizontal="center"/>
    </xf>
    <xf numFmtId="0" fontId="13" fillId="2" borderId="26" xfId="8" applyFont="1" applyFill="1" applyBorder="1" applyAlignment="1">
      <alignment horizontal="center"/>
    </xf>
    <xf numFmtId="0" fontId="13" fillId="5" borderId="22" xfId="8" applyFont="1" applyFill="1" applyBorder="1" applyAlignment="1">
      <alignment horizontal="center"/>
    </xf>
    <xf numFmtId="0" fontId="13" fillId="5" borderId="23" xfId="8" applyFont="1" applyFill="1" applyBorder="1" applyAlignment="1">
      <alignment horizontal="center"/>
    </xf>
    <xf numFmtId="0" fontId="13" fillId="5" borderId="24" xfId="8" applyFont="1" applyFill="1" applyBorder="1" applyAlignment="1">
      <alignment horizontal="center"/>
    </xf>
    <xf numFmtId="0" fontId="13" fillId="5" borderId="27" xfId="8" applyFont="1" applyFill="1" applyBorder="1" applyAlignment="1">
      <alignment horizontal="center"/>
    </xf>
    <xf numFmtId="0" fontId="13" fillId="5" borderId="28" xfId="8" applyFont="1" applyFill="1" applyBorder="1" applyAlignment="1">
      <alignment horizontal="center"/>
    </xf>
    <xf numFmtId="0" fontId="13" fillId="5" borderId="29" xfId="8" applyFont="1" applyFill="1" applyBorder="1" applyAlignment="1">
      <alignment horizontal="center"/>
    </xf>
    <xf numFmtId="0" fontId="13" fillId="5" borderId="44" xfId="8" applyFont="1" applyFill="1" applyBorder="1" applyAlignment="1">
      <alignment horizontal="center" vertical="center" wrapText="1"/>
    </xf>
    <xf numFmtId="0" fontId="13" fillId="5" borderId="51" xfId="8" applyFont="1" applyFill="1" applyBorder="1" applyAlignment="1">
      <alignment horizontal="center" vertical="center" wrapText="1"/>
    </xf>
    <xf numFmtId="0" fontId="13" fillId="5" borderId="46" xfId="8" applyFont="1" applyFill="1" applyBorder="1" applyAlignment="1">
      <alignment horizontal="center" vertical="center" wrapText="1"/>
    </xf>
    <xf numFmtId="0" fontId="13" fillId="5" borderId="60" xfId="8" applyFont="1" applyFill="1" applyBorder="1" applyAlignment="1">
      <alignment horizontal="center" vertical="center" wrapText="1"/>
    </xf>
    <xf numFmtId="0" fontId="13" fillId="5" borderId="22" xfId="8" applyFont="1" applyFill="1" applyBorder="1" applyAlignment="1">
      <alignment horizontal="center" vertical="center" wrapText="1"/>
    </xf>
    <xf numFmtId="0" fontId="13" fillId="5" borderId="23" xfId="8" applyFont="1" applyFill="1" applyBorder="1" applyAlignment="1">
      <alignment horizontal="center" vertical="center" wrapText="1"/>
    </xf>
    <xf numFmtId="0" fontId="13" fillId="5" borderId="24" xfId="8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right"/>
    </xf>
    <xf numFmtId="0" fontId="8" fillId="2" borderId="0" xfId="5" applyFont="1" applyFill="1" applyBorder="1" applyAlignment="1">
      <alignment horizontal="center"/>
    </xf>
    <xf numFmtId="0" fontId="8" fillId="2" borderId="0" xfId="5" applyFont="1" applyFill="1" applyBorder="1" applyAlignment="1">
      <alignment horizontal="center" vertical="center" wrapText="1"/>
    </xf>
    <xf numFmtId="0" fontId="2" fillId="2" borderId="0" xfId="5" applyFont="1" applyFill="1" applyBorder="1" applyAlignment="1">
      <alignment horizontal="left"/>
    </xf>
    <xf numFmtId="0" fontId="3" fillId="2" borderId="0" xfId="5" applyFont="1" applyFill="1" applyBorder="1" applyAlignment="1">
      <alignment horizontal="left"/>
    </xf>
    <xf numFmtId="0" fontId="3" fillId="2" borderId="0" xfId="5" applyFont="1" applyFill="1" applyBorder="1" applyAlignment="1">
      <alignment horizontal="center"/>
    </xf>
    <xf numFmtId="0" fontId="2" fillId="5" borderId="62" xfId="10" applyFont="1" applyFill="1" applyBorder="1" applyAlignment="1">
      <alignment horizontal="center" wrapText="1"/>
    </xf>
    <xf numFmtId="0" fontId="2" fillId="5" borderId="50" xfId="10" applyFont="1" applyFill="1" applyBorder="1" applyAlignment="1">
      <alignment horizontal="center" wrapText="1"/>
    </xf>
    <xf numFmtId="0" fontId="2" fillId="5" borderId="63" xfId="10" applyFont="1" applyFill="1" applyBorder="1" applyAlignment="1">
      <alignment horizontal="center" wrapText="1"/>
    </xf>
    <xf numFmtId="0" fontId="22" fillId="5" borderId="64" xfId="10" applyFont="1" applyFill="1" applyBorder="1" applyAlignment="1">
      <alignment horizontal="center" vertical="center" wrapText="1"/>
    </xf>
    <xf numFmtId="0" fontId="22" fillId="5" borderId="65" xfId="10" applyFont="1" applyFill="1" applyBorder="1" applyAlignment="1">
      <alignment horizontal="center" vertical="center" wrapText="1"/>
    </xf>
    <xf numFmtId="0" fontId="2" fillId="5" borderId="22" xfId="10" applyFont="1" applyFill="1" applyBorder="1" applyAlignment="1">
      <alignment horizontal="center" vertical="center" wrapText="1"/>
    </xf>
    <xf numFmtId="0" fontId="2" fillId="5" borderId="24" xfId="10" applyFont="1" applyFill="1" applyBorder="1" applyAlignment="1">
      <alignment horizontal="center" vertical="center" wrapText="1"/>
    </xf>
    <xf numFmtId="0" fontId="2" fillId="5" borderId="43" xfId="10" applyFont="1" applyFill="1" applyBorder="1" applyAlignment="1">
      <alignment horizontal="center" vertical="center" wrapText="1"/>
    </xf>
    <xf numFmtId="0" fontId="2" fillId="5" borderId="20" xfId="10" applyFont="1" applyFill="1" applyBorder="1" applyAlignment="1">
      <alignment horizontal="center" vertical="center" wrapText="1"/>
    </xf>
    <xf numFmtId="0" fontId="2" fillId="5" borderId="22" xfId="12" applyFont="1" applyFill="1" applyBorder="1" applyAlignment="1">
      <alignment horizontal="center" vertical="center" wrapText="1"/>
    </xf>
    <xf numFmtId="0" fontId="2" fillId="5" borderId="23" xfId="12" applyFont="1" applyFill="1" applyBorder="1" applyAlignment="1">
      <alignment horizontal="center" vertical="center" wrapText="1"/>
    </xf>
    <xf numFmtId="0" fontId="2" fillId="5" borderId="24" xfId="12" applyFont="1" applyFill="1" applyBorder="1" applyAlignment="1">
      <alignment horizontal="center" vertical="center" wrapText="1"/>
    </xf>
    <xf numFmtId="0" fontId="2" fillId="5" borderId="43" xfId="12" applyFont="1" applyFill="1" applyBorder="1" applyAlignment="1">
      <alignment horizontal="center" vertical="center" wrapText="1"/>
    </xf>
    <xf numFmtId="0" fontId="2" fillId="5" borderId="7" xfId="12" applyFont="1" applyFill="1" applyBorder="1" applyAlignment="1">
      <alignment horizontal="center" vertical="center" wrapText="1"/>
    </xf>
    <xf numFmtId="0" fontId="2" fillId="5" borderId="20" xfId="12" applyFont="1" applyFill="1" applyBorder="1" applyAlignment="1">
      <alignment horizontal="center" vertical="center" wrapText="1"/>
    </xf>
    <xf numFmtId="0" fontId="5" fillId="5" borderId="53" xfId="10" applyFont="1" applyFill="1" applyBorder="1" applyAlignment="1">
      <alignment horizontal="center" vertical="center" wrapText="1"/>
    </xf>
    <xf numFmtId="0" fontId="5" fillId="5" borderId="54" xfId="10" applyFont="1" applyFill="1" applyBorder="1" applyAlignment="1">
      <alignment horizontal="center" vertical="center" wrapText="1"/>
    </xf>
    <xf numFmtId="0" fontId="5" fillId="5" borderId="55" xfId="10" applyFont="1" applyFill="1" applyBorder="1" applyAlignment="1">
      <alignment horizontal="center" vertical="center" wrapText="1"/>
    </xf>
    <xf numFmtId="49" fontId="13" fillId="5" borderId="5" xfId="15" applyNumberFormat="1" applyFont="1" applyFill="1" applyBorder="1" applyAlignment="1">
      <alignment horizontal="center" vertical="center" wrapText="1"/>
    </xf>
    <xf numFmtId="0" fontId="13" fillId="5" borderId="5" xfId="15" applyFont="1" applyFill="1" applyBorder="1" applyAlignment="1">
      <alignment horizontal="center" vertical="center" wrapText="1"/>
    </xf>
    <xf numFmtId="0" fontId="14" fillId="2" borderId="0" xfId="15" applyFont="1" applyFill="1" applyBorder="1" applyAlignment="1">
      <alignment horizontal="center" vertical="center"/>
    </xf>
    <xf numFmtId="0" fontId="9" fillId="0" borderId="5" xfId="15" applyFont="1" applyFill="1" applyBorder="1" applyAlignment="1">
      <alignment horizontal="center" vertical="center" wrapText="1"/>
    </xf>
    <xf numFmtId="0" fontId="6" fillId="0" borderId="0" xfId="15" applyFont="1" applyBorder="1" applyAlignment="1">
      <alignment horizontal="center" vertical="center" wrapText="1"/>
    </xf>
  </cellXfs>
  <cellStyles count="25">
    <cellStyle name="Comma" xfId="24" builtinId="3"/>
    <cellStyle name="Comma 2" xfId="16"/>
    <cellStyle name="Comma 3" xfId="17"/>
    <cellStyle name="Comma 4" xfId="18"/>
    <cellStyle name="Comma 5" xfId="19"/>
    <cellStyle name="Comma 6" xfId="20"/>
    <cellStyle name="Normal" xfId="0" builtinId="0"/>
    <cellStyle name="Normal 2" xfId="3"/>
    <cellStyle name="Normal 2 2" xfId="13"/>
    <cellStyle name="Normal 2 2 2" xfId="14"/>
    <cellStyle name="Normal 2 2 3" xfId="21"/>
    <cellStyle name="Normal 3" xfId="4"/>
    <cellStyle name="Normal 3 2" xfId="22"/>
    <cellStyle name="Normal 4" xfId="7"/>
    <cellStyle name="Normal 4 2" xfId="11"/>
    <cellStyle name="Normal 5" xfId="10"/>
    <cellStyle name="Normal 5 2" xfId="12"/>
    <cellStyle name="Normal 6" xfId="15"/>
    <cellStyle name="Normal_balansebi" xfId="6"/>
    <cellStyle name="Normal_balansi-danarti formebit" xfId="8"/>
    <cellStyle name="Normal_balansis formebi" xfId="2"/>
    <cellStyle name="Normal_FORMEBI" xfId="5"/>
    <cellStyle name="Normal_Sheet1" xfId="1"/>
    <cellStyle name="Normal_wminda Rirebuleba" xfId="9"/>
    <cellStyle name="Обычный_Debitor_Kreditorebi 2010weli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1457325</xdr:colOff>
      <xdr:row>154</xdr:row>
      <xdr:rowOff>171450</xdr:rowOff>
    </xdr:from>
    <xdr:to>
      <xdr:col>3</xdr:col>
      <xdr:colOff>3562350</xdr:colOff>
      <xdr:row>154</xdr:row>
      <xdr:rowOff>171450</xdr:rowOff>
    </xdr:to>
    <xdr:sp macro="" textlink="">
      <xdr:nvSpPr>
        <xdr:cNvPr id="2" name="Line 5"/>
        <xdr:cNvSpPr>
          <a:spLocks noChangeShapeType="1"/>
        </xdr:cNvSpPr>
      </xdr:nvSpPr>
      <xdr:spPr bwMode="auto">
        <a:xfrm>
          <a:off x="1857375" y="26908125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152</xdr:row>
      <xdr:rowOff>161925</xdr:rowOff>
    </xdr:from>
    <xdr:to>
      <xdr:col>3</xdr:col>
      <xdr:colOff>4076700</xdr:colOff>
      <xdr:row>152</xdr:row>
      <xdr:rowOff>161925</xdr:rowOff>
    </xdr:to>
    <xdr:sp macro="" textlink="">
      <xdr:nvSpPr>
        <xdr:cNvPr id="3" name="Line 6"/>
        <xdr:cNvSpPr>
          <a:spLocks noChangeShapeType="1"/>
        </xdr:cNvSpPr>
      </xdr:nvSpPr>
      <xdr:spPr bwMode="auto">
        <a:xfrm>
          <a:off x="2381250" y="2670810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1457325</xdr:colOff>
      <xdr:row>154</xdr:row>
      <xdr:rowOff>171450</xdr:rowOff>
    </xdr:from>
    <xdr:to>
      <xdr:col>3</xdr:col>
      <xdr:colOff>3562350</xdr:colOff>
      <xdr:row>154</xdr:row>
      <xdr:rowOff>171450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2438400" y="28927425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1981200</xdr:colOff>
      <xdr:row>152</xdr:row>
      <xdr:rowOff>161925</xdr:rowOff>
    </xdr:from>
    <xdr:to>
      <xdr:col>3</xdr:col>
      <xdr:colOff>4076700</xdr:colOff>
      <xdr:row>152</xdr:row>
      <xdr:rowOff>161925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2962275" y="2872740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1457325</xdr:colOff>
      <xdr:row>163</xdr:row>
      <xdr:rowOff>171450</xdr:rowOff>
    </xdr:from>
    <xdr:to>
      <xdr:col>1</xdr:col>
      <xdr:colOff>3562350</xdr:colOff>
      <xdr:row>163</xdr:row>
      <xdr:rowOff>171450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857375" y="30365700"/>
          <a:ext cx="2105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1981200</xdr:colOff>
      <xdr:row>162</xdr:row>
      <xdr:rowOff>161925</xdr:rowOff>
    </xdr:from>
    <xdr:to>
      <xdr:col>1</xdr:col>
      <xdr:colOff>4076700</xdr:colOff>
      <xdr:row>162</xdr:row>
      <xdr:rowOff>161925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2381250" y="30165675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1981200</xdr:colOff>
      <xdr:row>84</xdr:row>
      <xdr:rowOff>104775</xdr:rowOff>
    </xdr:from>
    <xdr:to>
      <xdr:col>2</xdr:col>
      <xdr:colOff>4076700</xdr:colOff>
      <xdr:row>84</xdr:row>
      <xdr:rowOff>104775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381250" y="13506450"/>
          <a:ext cx="2095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1981200</xdr:colOff>
      <xdr:row>84</xdr:row>
      <xdr:rowOff>104775</xdr:rowOff>
    </xdr:from>
    <xdr:to>
      <xdr:col>2</xdr:col>
      <xdr:colOff>4076700</xdr:colOff>
      <xdr:row>84</xdr:row>
      <xdr:rowOff>104775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723900" y="176117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FF00"/>
  </sheetPr>
  <dimension ref="A1:F168"/>
  <sheetViews>
    <sheetView topLeftCell="A14" zoomScaleNormal="100" zoomScaleSheetLayoutView="100" workbookViewId="0">
      <selection activeCell="D88" sqref="D88"/>
    </sheetView>
  </sheetViews>
  <sheetFormatPr defaultRowHeight="15" customHeight="1" x14ac:dyDescent="0.3"/>
  <cols>
    <col min="1" max="1" width="6" style="2" customWidth="1"/>
    <col min="2" max="2" width="67" style="50" customWidth="1"/>
    <col min="3" max="3" width="10.28515625" style="2" customWidth="1"/>
    <col min="4" max="4" width="14.85546875" style="413" customWidth="1"/>
    <col min="5" max="5" width="13.85546875" style="396" customWidth="1"/>
    <col min="6" max="6" width="14.28515625" style="1" customWidth="1"/>
    <col min="7" max="252" width="9.140625" style="1"/>
    <col min="253" max="253" width="6" style="1" customWidth="1"/>
    <col min="254" max="254" width="103.85546875" style="1" customWidth="1"/>
    <col min="255" max="255" width="8.28515625" style="1" customWidth="1"/>
    <col min="256" max="256" width="11" style="1" customWidth="1"/>
    <col min="257" max="257" width="15.140625" style="1" customWidth="1"/>
    <col min="258" max="508" width="9.140625" style="1"/>
    <col min="509" max="509" width="6" style="1" customWidth="1"/>
    <col min="510" max="510" width="103.85546875" style="1" customWidth="1"/>
    <col min="511" max="511" width="8.28515625" style="1" customWidth="1"/>
    <col min="512" max="512" width="11" style="1" customWidth="1"/>
    <col min="513" max="513" width="15.140625" style="1" customWidth="1"/>
    <col min="514" max="764" width="9.140625" style="1"/>
    <col min="765" max="765" width="6" style="1" customWidth="1"/>
    <col min="766" max="766" width="103.85546875" style="1" customWidth="1"/>
    <col min="767" max="767" width="8.28515625" style="1" customWidth="1"/>
    <col min="768" max="768" width="11" style="1" customWidth="1"/>
    <col min="769" max="769" width="15.140625" style="1" customWidth="1"/>
    <col min="770" max="1020" width="9.140625" style="1"/>
    <col min="1021" max="1021" width="6" style="1" customWidth="1"/>
    <col min="1022" max="1022" width="103.85546875" style="1" customWidth="1"/>
    <col min="1023" max="1023" width="8.28515625" style="1" customWidth="1"/>
    <col min="1024" max="1024" width="11" style="1" customWidth="1"/>
    <col min="1025" max="1025" width="15.140625" style="1" customWidth="1"/>
    <col min="1026" max="1276" width="9.140625" style="1"/>
    <col min="1277" max="1277" width="6" style="1" customWidth="1"/>
    <col min="1278" max="1278" width="103.85546875" style="1" customWidth="1"/>
    <col min="1279" max="1279" width="8.28515625" style="1" customWidth="1"/>
    <col min="1280" max="1280" width="11" style="1" customWidth="1"/>
    <col min="1281" max="1281" width="15.140625" style="1" customWidth="1"/>
    <col min="1282" max="1532" width="9.140625" style="1"/>
    <col min="1533" max="1533" width="6" style="1" customWidth="1"/>
    <col min="1534" max="1534" width="103.85546875" style="1" customWidth="1"/>
    <col min="1535" max="1535" width="8.28515625" style="1" customWidth="1"/>
    <col min="1536" max="1536" width="11" style="1" customWidth="1"/>
    <col min="1537" max="1537" width="15.140625" style="1" customWidth="1"/>
    <col min="1538" max="1788" width="9.140625" style="1"/>
    <col min="1789" max="1789" width="6" style="1" customWidth="1"/>
    <col min="1790" max="1790" width="103.85546875" style="1" customWidth="1"/>
    <col min="1791" max="1791" width="8.28515625" style="1" customWidth="1"/>
    <col min="1792" max="1792" width="11" style="1" customWidth="1"/>
    <col min="1793" max="1793" width="15.140625" style="1" customWidth="1"/>
    <col min="1794" max="2044" width="9.140625" style="1"/>
    <col min="2045" max="2045" width="6" style="1" customWidth="1"/>
    <col min="2046" max="2046" width="103.85546875" style="1" customWidth="1"/>
    <col min="2047" max="2047" width="8.28515625" style="1" customWidth="1"/>
    <col min="2048" max="2048" width="11" style="1" customWidth="1"/>
    <col min="2049" max="2049" width="15.140625" style="1" customWidth="1"/>
    <col min="2050" max="2300" width="9.140625" style="1"/>
    <col min="2301" max="2301" width="6" style="1" customWidth="1"/>
    <col min="2302" max="2302" width="103.85546875" style="1" customWidth="1"/>
    <col min="2303" max="2303" width="8.28515625" style="1" customWidth="1"/>
    <col min="2304" max="2304" width="11" style="1" customWidth="1"/>
    <col min="2305" max="2305" width="15.140625" style="1" customWidth="1"/>
    <col min="2306" max="2556" width="9.140625" style="1"/>
    <col min="2557" max="2557" width="6" style="1" customWidth="1"/>
    <col min="2558" max="2558" width="103.85546875" style="1" customWidth="1"/>
    <col min="2559" max="2559" width="8.28515625" style="1" customWidth="1"/>
    <col min="2560" max="2560" width="11" style="1" customWidth="1"/>
    <col min="2561" max="2561" width="15.140625" style="1" customWidth="1"/>
    <col min="2562" max="2812" width="9.140625" style="1"/>
    <col min="2813" max="2813" width="6" style="1" customWidth="1"/>
    <col min="2814" max="2814" width="103.85546875" style="1" customWidth="1"/>
    <col min="2815" max="2815" width="8.28515625" style="1" customWidth="1"/>
    <col min="2816" max="2816" width="11" style="1" customWidth="1"/>
    <col min="2817" max="2817" width="15.140625" style="1" customWidth="1"/>
    <col min="2818" max="3068" width="9.140625" style="1"/>
    <col min="3069" max="3069" width="6" style="1" customWidth="1"/>
    <col min="3070" max="3070" width="103.85546875" style="1" customWidth="1"/>
    <col min="3071" max="3071" width="8.28515625" style="1" customWidth="1"/>
    <col min="3072" max="3072" width="11" style="1" customWidth="1"/>
    <col min="3073" max="3073" width="15.140625" style="1" customWidth="1"/>
    <col min="3074" max="3324" width="9.140625" style="1"/>
    <col min="3325" max="3325" width="6" style="1" customWidth="1"/>
    <col min="3326" max="3326" width="103.85546875" style="1" customWidth="1"/>
    <col min="3327" max="3327" width="8.28515625" style="1" customWidth="1"/>
    <col min="3328" max="3328" width="11" style="1" customWidth="1"/>
    <col min="3329" max="3329" width="15.140625" style="1" customWidth="1"/>
    <col min="3330" max="3580" width="9.140625" style="1"/>
    <col min="3581" max="3581" width="6" style="1" customWidth="1"/>
    <col min="3582" max="3582" width="103.85546875" style="1" customWidth="1"/>
    <col min="3583" max="3583" width="8.28515625" style="1" customWidth="1"/>
    <col min="3584" max="3584" width="11" style="1" customWidth="1"/>
    <col min="3585" max="3585" width="15.140625" style="1" customWidth="1"/>
    <col min="3586" max="3836" width="9.140625" style="1"/>
    <col min="3837" max="3837" width="6" style="1" customWidth="1"/>
    <col min="3838" max="3838" width="103.85546875" style="1" customWidth="1"/>
    <col min="3839" max="3839" width="8.28515625" style="1" customWidth="1"/>
    <col min="3840" max="3840" width="11" style="1" customWidth="1"/>
    <col min="3841" max="3841" width="15.140625" style="1" customWidth="1"/>
    <col min="3842" max="4092" width="9.140625" style="1"/>
    <col min="4093" max="4093" width="6" style="1" customWidth="1"/>
    <col min="4094" max="4094" width="103.85546875" style="1" customWidth="1"/>
    <col min="4095" max="4095" width="8.28515625" style="1" customWidth="1"/>
    <col min="4096" max="4096" width="11" style="1" customWidth="1"/>
    <col min="4097" max="4097" width="15.140625" style="1" customWidth="1"/>
    <col min="4098" max="4348" width="9.140625" style="1"/>
    <col min="4349" max="4349" width="6" style="1" customWidth="1"/>
    <col min="4350" max="4350" width="103.85546875" style="1" customWidth="1"/>
    <col min="4351" max="4351" width="8.28515625" style="1" customWidth="1"/>
    <col min="4352" max="4352" width="11" style="1" customWidth="1"/>
    <col min="4353" max="4353" width="15.140625" style="1" customWidth="1"/>
    <col min="4354" max="4604" width="9.140625" style="1"/>
    <col min="4605" max="4605" width="6" style="1" customWidth="1"/>
    <col min="4606" max="4606" width="103.85546875" style="1" customWidth="1"/>
    <col min="4607" max="4607" width="8.28515625" style="1" customWidth="1"/>
    <col min="4608" max="4608" width="11" style="1" customWidth="1"/>
    <col min="4609" max="4609" width="15.140625" style="1" customWidth="1"/>
    <col min="4610" max="4860" width="9.140625" style="1"/>
    <col min="4861" max="4861" width="6" style="1" customWidth="1"/>
    <col min="4862" max="4862" width="103.85546875" style="1" customWidth="1"/>
    <col min="4863" max="4863" width="8.28515625" style="1" customWidth="1"/>
    <col min="4864" max="4864" width="11" style="1" customWidth="1"/>
    <col min="4865" max="4865" width="15.140625" style="1" customWidth="1"/>
    <col min="4866" max="5116" width="9.140625" style="1"/>
    <col min="5117" max="5117" width="6" style="1" customWidth="1"/>
    <col min="5118" max="5118" width="103.85546875" style="1" customWidth="1"/>
    <col min="5119" max="5119" width="8.28515625" style="1" customWidth="1"/>
    <col min="5120" max="5120" width="11" style="1" customWidth="1"/>
    <col min="5121" max="5121" width="15.140625" style="1" customWidth="1"/>
    <col min="5122" max="5372" width="9.140625" style="1"/>
    <col min="5373" max="5373" width="6" style="1" customWidth="1"/>
    <col min="5374" max="5374" width="103.85546875" style="1" customWidth="1"/>
    <col min="5375" max="5375" width="8.28515625" style="1" customWidth="1"/>
    <col min="5376" max="5376" width="11" style="1" customWidth="1"/>
    <col min="5377" max="5377" width="15.140625" style="1" customWidth="1"/>
    <col min="5378" max="5628" width="9.140625" style="1"/>
    <col min="5629" max="5629" width="6" style="1" customWidth="1"/>
    <col min="5630" max="5630" width="103.85546875" style="1" customWidth="1"/>
    <col min="5631" max="5631" width="8.28515625" style="1" customWidth="1"/>
    <col min="5632" max="5632" width="11" style="1" customWidth="1"/>
    <col min="5633" max="5633" width="15.140625" style="1" customWidth="1"/>
    <col min="5634" max="5884" width="9.140625" style="1"/>
    <col min="5885" max="5885" width="6" style="1" customWidth="1"/>
    <col min="5886" max="5886" width="103.85546875" style="1" customWidth="1"/>
    <col min="5887" max="5887" width="8.28515625" style="1" customWidth="1"/>
    <col min="5888" max="5888" width="11" style="1" customWidth="1"/>
    <col min="5889" max="5889" width="15.140625" style="1" customWidth="1"/>
    <col min="5890" max="6140" width="9.140625" style="1"/>
    <col min="6141" max="6141" width="6" style="1" customWidth="1"/>
    <col min="6142" max="6142" width="103.85546875" style="1" customWidth="1"/>
    <col min="6143" max="6143" width="8.28515625" style="1" customWidth="1"/>
    <col min="6144" max="6144" width="11" style="1" customWidth="1"/>
    <col min="6145" max="6145" width="15.140625" style="1" customWidth="1"/>
    <col min="6146" max="6396" width="9.140625" style="1"/>
    <col min="6397" max="6397" width="6" style="1" customWidth="1"/>
    <col min="6398" max="6398" width="103.85546875" style="1" customWidth="1"/>
    <col min="6399" max="6399" width="8.28515625" style="1" customWidth="1"/>
    <col min="6400" max="6400" width="11" style="1" customWidth="1"/>
    <col min="6401" max="6401" width="15.140625" style="1" customWidth="1"/>
    <col min="6402" max="6652" width="9.140625" style="1"/>
    <col min="6653" max="6653" width="6" style="1" customWidth="1"/>
    <col min="6654" max="6654" width="103.85546875" style="1" customWidth="1"/>
    <col min="6655" max="6655" width="8.28515625" style="1" customWidth="1"/>
    <col min="6656" max="6656" width="11" style="1" customWidth="1"/>
    <col min="6657" max="6657" width="15.140625" style="1" customWidth="1"/>
    <col min="6658" max="6908" width="9.140625" style="1"/>
    <col min="6909" max="6909" width="6" style="1" customWidth="1"/>
    <col min="6910" max="6910" width="103.85546875" style="1" customWidth="1"/>
    <col min="6911" max="6911" width="8.28515625" style="1" customWidth="1"/>
    <col min="6912" max="6912" width="11" style="1" customWidth="1"/>
    <col min="6913" max="6913" width="15.140625" style="1" customWidth="1"/>
    <col min="6914" max="7164" width="9.140625" style="1"/>
    <col min="7165" max="7165" width="6" style="1" customWidth="1"/>
    <col min="7166" max="7166" width="103.85546875" style="1" customWidth="1"/>
    <col min="7167" max="7167" width="8.28515625" style="1" customWidth="1"/>
    <col min="7168" max="7168" width="11" style="1" customWidth="1"/>
    <col min="7169" max="7169" width="15.140625" style="1" customWidth="1"/>
    <col min="7170" max="7420" width="9.140625" style="1"/>
    <col min="7421" max="7421" width="6" style="1" customWidth="1"/>
    <col min="7422" max="7422" width="103.85546875" style="1" customWidth="1"/>
    <col min="7423" max="7423" width="8.28515625" style="1" customWidth="1"/>
    <col min="7424" max="7424" width="11" style="1" customWidth="1"/>
    <col min="7425" max="7425" width="15.140625" style="1" customWidth="1"/>
    <col min="7426" max="7676" width="9.140625" style="1"/>
    <col min="7677" max="7677" width="6" style="1" customWidth="1"/>
    <col min="7678" max="7678" width="103.85546875" style="1" customWidth="1"/>
    <col min="7679" max="7679" width="8.28515625" style="1" customWidth="1"/>
    <col min="7680" max="7680" width="11" style="1" customWidth="1"/>
    <col min="7681" max="7681" width="15.140625" style="1" customWidth="1"/>
    <col min="7682" max="7932" width="9.140625" style="1"/>
    <col min="7933" max="7933" width="6" style="1" customWidth="1"/>
    <col min="7934" max="7934" width="103.85546875" style="1" customWidth="1"/>
    <col min="7935" max="7935" width="8.28515625" style="1" customWidth="1"/>
    <col min="7936" max="7936" width="11" style="1" customWidth="1"/>
    <col min="7937" max="7937" width="15.140625" style="1" customWidth="1"/>
    <col min="7938" max="8188" width="9.140625" style="1"/>
    <col min="8189" max="8189" width="6" style="1" customWidth="1"/>
    <col min="8190" max="8190" width="103.85546875" style="1" customWidth="1"/>
    <col min="8191" max="8191" width="8.28515625" style="1" customWidth="1"/>
    <col min="8192" max="8192" width="11" style="1" customWidth="1"/>
    <col min="8193" max="8193" width="15.140625" style="1" customWidth="1"/>
    <col min="8194" max="8444" width="9.140625" style="1"/>
    <col min="8445" max="8445" width="6" style="1" customWidth="1"/>
    <col min="8446" max="8446" width="103.85546875" style="1" customWidth="1"/>
    <col min="8447" max="8447" width="8.28515625" style="1" customWidth="1"/>
    <col min="8448" max="8448" width="11" style="1" customWidth="1"/>
    <col min="8449" max="8449" width="15.140625" style="1" customWidth="1"/>
    <col min="8450" max="8700" width="9.140625" style="1"/>
    <col min="8701" max="8701" width="6" style="1" customWidth="1"/>
    <col min="8702" max="8702" width="103.85546875" style="1" customWidth="1"/>
    <col min="8703" max="8703" width="8.28515625" style="1" customWidth="1"/>
    <col min="8704" max="8704" width="11" style="1" customWidth="1"/>
    <col min="8705" max="8705" width="15.140625" style="1" customWidth="1"/>
    <col min="8706" max="8956" width="9.140625" style="1"/>
    <col min="8957" max="8957" width="6" style="1" customWidth="1"/>
    <col min="8958" max="8958" width="103.85546875" style="1" customWidth="1"/>
    <col min="8959" max="8959" width="8.28515625" style="1" customWidth="1"/>
    <col min="8960" max="8960" width="11" style="1" customWidth="1"/>
    <col min="8961" max="8961" width="15.140625" style="1" customWidth="1"/>
    <col min="8962" max="9212" width="9.140625" style="1"/>
    <col min="9213" max="9213" width="6" style="1" customWidth="1"/>
    <col min="9214" max="9214" width="103.85546875" style="1" customWidth="1"/>
    <col min="9215" max="9215" width="8.28515625" style="1" customWidth="1"/>
    <col min="9216" max="9216" width="11" style="1" customWidth="1"/>
    <col min="9217" max="9217" width="15.140625" style="1" customWidth="1"/>
    <col min="9218" max="9468" width="9.140625" style="1"/>
    <col min="9469" max="9469" width="6" style="1" customWidth="1"/>
    <col min="9470" max="9470" width="103.85546875" style="1" customWidth="1"/>
    <col min="9471" max="9471" width="8.28515625" style="1" customWidth="1"/>
    <col min="9472" max="9472" width="11" style="1" customWidth="1"/>
    <col min="9473" max="9473" width="15.140625" style="1" customWidth="1"/>
    <col min="9474" max="9724" width="9.140625" style="1"/>
    <col min="9725" max="9725" width="6" style="1" customWidth="1"/>
    <col min="9726" max="9726" width="103.85546875" style="1" customWidth="1"/>
    <col min="9727" max="9727" width="8.28515625" style="1" customWidth="1"/>
    <col min="9728" max="9728" width="11" style="1" customWidth="1"/>
    <col min="9729" max="9729" width="15.140625" style="1" customWidth="1"/>
    <col min="9730" max="9980" width="9.140625" style="1"/>
    <col min="9981" max="9981" width="6" style="1" customWidth="1"/>
    <col min="9982" max="9982" width="103.85546875" style="1" customWidth="1"/>
    <col min="9983" max="9983" width="8.28515625" style="1" customWidth="1"/>
    <col min="9984" max="9984" width="11" style="1" customWidth="1"/>
    <col min="9985" max="9985" width="15.140625" style="1" customWidth="1"/>
    <col min="9986" max="10236" width="9.140625" style="1"/>
    <col min="10237" max="10237" width="6" style="1" customWidth="1"/>
    <col min="10238" max="10238" width="103.85546875" style="1" customWidth="1"/>
    <col min="10239" max="10239" width="8.28515625" style="1" customWidth="1"/>
    <col min="10240" max="10240" width="11" style="1" customWidth="1"/>
    <col min="10241" max="10241" width="15.140625" style="1" customWidth="1"/>
    <col min="10242" max="10492" width="9.140625" style="1"/>
    <col min="10493" max="10493" width="6" style="1" customWidth="1"/>
    <col min="10494" max="10494" width="103.85546875" style="1" customWidth="1"/>
    <col min="10495" max="10495" width="8.28515625" style="1" customWidth="1"/>
    <col min="10496" max="10496" width="11" style="1" customWidth="1"/>
    <col min="10497" max="10497" width="15.140625" style="1" customWidth="1"/>
    <col min="10498" max="10748" width="9.140625" style="1"/>
    <col min="10749" max="10749" width="6" style="1" customWidth="1"/>
    <col min="10750" max="10750" width="103.85546875" style="1" customWidth="1"/>
    <col min="10751" max="10751" width="8.28515625" style="1" customWidth="1"/>
    <col min="10752" max="10752" width="11" style="1" customWidth="1"/>
    <col min="10753" max="10753" width="15.140625" style="1" customWidth="1"/>
    <col min="10754" max="11004" width="9.140625" style="1"/>
    <col min="11005" max="11005" width="6" style="1" customWidth="1"/>
    <col min="11006" max="11006" width="103.85546875" style="1" customWidth="1"/>
    <col min="11007" max="11007" width="8.28515625" style="1" customWidth="1"/>
    <col min="11008" max="11008" width="11" style="1" customWidth="1"/>
    <col min="11009" max="11009" width="15.140625" style="1" customWidth="1"/>
    <col min="11010" max="11260" width="9.140625" style="1"/>
    <col min="11261" max="11261" width="6" style="1" customWidth="1"/>
    <col min="11262" max="11262" width="103.85546875" style="1" customWidth="1"/>
    <col min="11263" max="11263" width="8.28515625" style="1" customWidth="1"/>
    <col min="11264" max="11264" width="11" style="1" customWidth="1"/>
    <col min="11265" max="11265" width="15.140625" style="1" customWidth="1"/>
    <col min="11266" max="11516" width="9.140625" style="1"/>
    <col min="11517" max="11517" width="6" style="1" customWidth="1"/>
    <col min="11518" max="11518" width="103.85546875" style="1" customWidth="1"/>
    <col min="11519" max="11519" width="8.28515625" style="1" customWidth="1"/>
    <col min="11520" max="11520" width="11" style="1" customWidth="1"/>
    <col min="11521" max="11521" width="15.140625" style="1" customWidth="1"/>
    <col min="11522" max="11772" width="9.140625" style="1"/>
    <col min="11773" max="11773" width="6" style="1" customWidth="1"/>
    <col min="11774" max="11774" width="103.85546875" style="1" customWidth="1"/>
    <col min="11775" max="11775" width="8.28515625" style="1" customWidth="1"/>
    <col min="11776" max="11776" width="11" style="1" customWidth="1"/>
    <col min="11777" max="11777" width="15.140625" style="1" customWidth="1"/>
    <col min="11778" max="12028" width="9.140625" style="1"/>
    <col min="12029" max="12029" width="6" style="1" customWidth="1"/>
    <col min="12030" max="12030" width="103.85546875" style="1" customWidth="1"/>
    <col min="12031" max="12031" width="8.28515625" style="1" customWidth="1"/>
    <col min="12032" max="12032" width="11" style="1" customWidth="1"/>
    <col min="12033" max="12033" width="15.140625" style="1" customWidth="1"/>
    <col min="12034" max="12284" width="9.140625" style="1"/>
    <col min="12285" max="12285" width="6" style="1" customWidth="1"/>
    <col min="12286" max="12286" width="103.85546875" style="1" customWidth="1"/>
    <col min="12287" max="12287" width="8.28515625" style="1" customWidth="1"/>
    <col min="12288" max="12288" width="11" style="1" customWidth="1"/>
    <col min="12289" max="12289" width="15.140625" style="1" customWidth="1"/>
    <col min="12290" max="12540" width="9.140625" style="1"/>
    <col min="12541" max="12541" width="6" style="1" customWidth="1"/>
    <col min="12542" max="12542" width="103.85546875" style="1" customWidth="1"/>
    <col min="12543" max="12543" width="8.28515625" style="1" customWidth="1"/>
    <col min="12544" max="12544" width="11" style="1" customWidth="1"/>
    <col min="12545" max="12545" width="15.140625" style="1" customWidth="1"/>
    <col min="12546" max="12796" width="9.140625" style="1"/>
    <col min="12797" max="12797" width="6" style="1" customWidth="1"/>
    <col min="12798" max="12798" width="103.85546875" style="1" customWidth="1"/>
    <col min="12799" max="12799" width="8.28515625" style="1" customWidth="1"/>
    <col min="12800" max="12800" width="11" style="1" customWidth="1"/>
    <col min="12801" max="12801" width="15.140625" style="1" customWidth="1"/>
    <col min="12802" max="13052" width="9.140625" style="1"/>
    <col min="13053" max="13053" width="6" style="1" customWidth="1"/>
    <col min="13054" max="13054" width="103.85546875" style="1" customWidth="1"/>
    <col min="13055" max="13055" width="8.28515625" style="1" customWidth="1"/>
    <col min="13056" max="13056" width="11" style="1" customWidth="1"/>
    <col min="13057" max="13057" width="15.140625" style="1" customWidth="1"/>
    <col min="13058" max="13308" width="9.140625" style="1"/>
    <col min="13309" max="13309" width="6" style="1" customWidth="1"/>
    <col min="13310" max="13310" width="103.85546875" style="1" customWidth="1"/>
    <col min="13311" max="13311" width="8.28515625" style="1" customWidth="1"/>
    <col min="13312" max="13312" width="11" style="1" customWidth="1"/>
    <col min="13313" max="13313" width="15.140625" style="1" customWidth="1"/>
    <col min="13314" max="13564" width="9.140625" style="1"/>
    <col min="13565" max="13565" width="6" style="1" customWidth="1"/>
    <col min="13566" max="13566" width="103.85546875" style="1" customWidth="1"/>
    <col min="13567" max="13567" width="8.28515625" style="1" customWidth="1"/>
    <col min="13568" max="13568" width="11" style="1" customWidth="1"/>
    <col min="13569" max="13569" width="15.140625" style="1" customWidth="1"/>
    <col min="13570" max="13820" width="9.140625" style="1"/>
    <col min="13821" max="13821" width="6" style="1" customWidth="1"/>
    <col min="13822" max="13822" width="103.85546875" style="1" customWidth="1"/>
    <col min="13823" max="13823" width="8.28515625" style="1" customWidth="1"/>
    <col min="13824" max="13824" width="11" style="1" customWidth="1"/>
    <col min="13825" max="13825" width="15.140625" style="1" customWidth="1"/>
    <col min="13826" max="14076" width="9.140625" style="1"/>
    <col min="14077" max="14077" width="6" style="1" customWidth="1"/>
    <col min="14078" max="14078" width="103.85546875" style="1" customWidth="1"/>
    <col min="14079" max="14079" width="8.28515625" style="1" customWidth="1"/>
    <col min="14080" max="14080" width="11" style="1" customWidth="1"/>
    <col min="14081" max="14081" width="15.140625" style="1" customWidth="1"/>
    <col min="14082" max="14332" width="9.140625" style="1"/>
    <col min="14333" max="14333" width="6" style="1" customWidth="1"/>
    <col min="14334" max="14334" width="103.85546875" style="1" customWidth="1"/>
    <col min="14335" max="14335" width="8.28515625" style="1" customWidth="1"/>
    <col min="14336" max="14336" width="11" style="1" customWidth="1"/>
    <col min="14337" max="14337" width="15.140625" style="1" customWidth="1"/>
    <col min="14338" max="14588" width="9.140625" style="1"/>
    <col min="14589" max="14589" width="6" style="1" customWidth="1"/>
    <col min="14590" max="14590" width="103.85546875" style="1" customWidth="1"/>
    <col min="14591" max="14591" width="8.28515625" style="1" customWidth="1"/>
    <col min="14592" max="14592" width="11" style="1" customWidth="1"/>
    <col min="14593" max="14593" width="15.140625" style="1" customWidth="1"/>
    <col min="14594" max="14844" width="9.140625" style="1"/>
    <col min="14845" max="14845" width="6" style="1" customWidth="1"/>
    <col min="14846" max="14846" width="103.85546875" style="1" customWidth="1"/>
    <col min="14847" max="14847" width="8.28515625" style="1" customWidth="1"/>
    <col min="14848" max="14848" width="11" style="1" customWidth="1"/>
    <col min="14849" max="14849" width="15.140625" style="1" customWidth="1"/>
    <col min="14850" max="15100" width="9.140625" style="1"/>
    <col min="15101" max="15101" width="6" style="1" customWidth="1"/>
    <col min="15102" max="15102" width="103.85546875" style="1" customWidth="1"/>
    <col min="15103" max="15103" width="8.28515625" style="1" customWidth="1"/>
    <col min="15104" max="15104" width="11" style="1" customWidth="1"/>
    <col min="15105" max="15105" width="15.140625" style="1" customWidth="1"/>
    <col min="15106" max="15356" width="9.140625" style="1"/>
    <col min="15357" max="15357" width="6" style="1" customWidth="1"/>
    <col min="15358" max="15358" width="103.85546875" style="1" customWidth="1"/>
    <col min="15359" max="15359" width="8.28515625" style="1" customWidth="1"/>
    <col min="15360" max="15360" width="11" style="1" customWidth="1"/>
    <col min="15361" max="15361" width="15.140625" style="1" customWidth="1"/>
    <col min="15362" max="15612" width="9.140625" style="1"/>
    <col min="15613" max="15613" width="6" style="1" customWidth="1"/>
    <col min="15614" max="15614" width="103.85546875" style="1" customWidth="1"/>
    <col min="15615" max="15615" width="8.28515625" style="1" customWidth="1"/>
    <col min="15616" max="15616" width="11" style="1" customWidth="1"/>
    <col min="15617" max="15617" width="15.140625" style="1" customWidth="1"/>
    <col min="15618" max="15868" width="9.140625" style="1"/>
    <col min="15869" max="15869" width="6" style="1" customWidth="1"/>
    <col min="15870" max="15870" width="103.85546875" style="1" customWidth="1"/>
    <col min="15871" max="15871" width="8.28515625" style="1" customWidth="1"/>
    <col min="15872" max="15872" width="11" style="1" customWidth="1"/>
    <col min="15873" max="15873" width="15.140625" style="1" customWidth="1"/>
    <col min="15874" max="16124" width="9.140625" style="1"/>
    <col min="16125" max="16125" width="6" style="1" customWidth="1"/>
    <col min="16126" max="16126" width="103.85546875" style="1" customWidth="1"/>
    <col min="16127" max="16127" width="8.28515625" style="1" customWidth="1"/>
    <col min="16128" max="16128" width="11" style="1" customWidth="1"/>
    <col min="16129" max="16129" width="15.140625" style="1" customWidth="1"/>
    <col min="16130" max="16383" width="9.140625" style="1"/>
    <col min="16384" max="16384" width="9.140625" style="1" customWidth="1"/>
  </cols>
  <sheetData>
    <row r="1" spans="1:6" ht="12" customHeight="1" x14ac:dyDescent="0.3">
      <c r="A1" s="849" t="s">
        <v>503</v>
      </c>
      <c r="B1" s="849"/>
      <c r="C1" s="849"/>
      <c r="D1" s="849"/>
      <c r="E1" s="849"/>
    </row>
    <row r="2" spans="1:6" ht="36.6" customHeight="1" x14ac:dyDescent="0.3">
      <c r="A2" s="361"/>
      <c r="B2" s="850" t="s">
        <v>379</v>
      </c>
      <c r="C2" s="850"/>
      <c r="D2" s="850"/>
      <c r="E2" s="376"/>
    </row>
    <row r="3" spans="1:6" ht="8.25" customHeight="1" x14ac:dyDescent="0.3">
      <c r="A3" s="855" t="s">
        <v>909</v>
      </c>
      <c r="B3" s="855"/>
      <c r="C3" s="362"/>
      <c r="D3" s="405"/>
      <c r="E3" s="376"/>
    </row>
    <row r="4" spans="1:6" s="14" customFormat="1" ht="15" customHeight="1" x14ac:dyDescent="0.3">
      <c r="A4" s="855"/>
      <c r="B4" s="855"/>
      <c r="C4" s="364" t="s">
        <v>911</v>
      </c>
      <c r="D4" s="406"/>
      <c r="E4" s="377"/>
    </row>
    <row r="5" spans="1:6" s="14" customFormat="1" ht="6" customHeight="1" x14ac:dyDescent="0.3">
      <c r="A5" s="6"/>
      <c r="B5" s="363"/>
      <c r="C5" s="363"/>
      <c r="D5" s="406"/>
      <c r="E5" s="378"/>
    </row>
    <row r="6" spans="1:6" s="14" customFormat="1" ht="12.75" customHeight="1" x14ac:dyDescent="0.3">
      <c r="A6" s="5" t="s">
        <v>910</v>
      </c>
      <c r="B6" s="363"/>
      <c r="C6" s="5" t="s">
        <v>153</v>
      </c>
      <c r="D6" s="406"/>
      <c r="E6" s="378"/>
    </row>
    <row r="7" spans="1:6" s="14" customFormat="1" ht="0.6" customHeight="1" thickBot="1" x14ac:dyDescent="0.35">
      <c r="A7" s="5"/>
      <c r="B7" s="363"/>
      <c r="C7" s="5"/>
      <c r="D7" s="406"/>
      <c r="E7" s="378"/>
    </row>
    <row r="8" spans="1:6" ht="23.45" customHeight="1" x14ac:dyDescent="0.3">
      <c r="A8" s="365" t="s">
        <v>22</v>
      </c>
      <c r="B8" s="366" t="s">
        <v>59</v>
      </c>
      <c r="C8" s="367" t="s">
        <v>60</v>
      </c>
      <c r="D8" s="652" t="s">
        <v>918</v>
      </c>
      <c r="E8" s="653" t="s">
        <v>919</v>
      </c>
    </row>
    <row r="9" spans="1:6" ht="17.45" customHeight="1" x14ac:dyDescent="0.3">
      <c r="A9" s="851" t="s">
        <v>61</v>
      </c>
      <c r="B9" s="852"/>
      <c r="C9" s="852"/>
      <c r="D9" s="852"/>
      <c r="E9" s="380"/>
    </row>
    <row r="10" spans="1:6" ht="12.75" customHeight="1" x14ac:dyDescent="0.3">
      <c r="A10" s="72" t="s">
        <v>2</v>
      </c>
      <c r="B10" s="300" t="s">
        <v>851</v>
      </c>
      <c r="C10" s="301" t="s">
        <v>62</v>
      </c>
      <c r="D10" s="625"/>
      <c r="E10" s="381"/>
      <c r="F10" s="667"/>
    </row>
    <row r="11" spans="1:6" ht="12.75" customHeight="1" x14ac:dyDescent="0.3">
      <c r="A11" s="72" t="s">
        <v>3</v>
      </c>
      <c r="B11" s="300" t="s">
        <v>852</v>
      </c>
      <c r="C11" s="301" t="s">
        <v>63</v>
      </c>
      <c r="D11" s="625"/>
      <c r="E11" s="382"/>
    </row>
    <row r="12" spans="1:6" ht="12.75" customHeight="1" x14ac:dyDescent="0.3">
      <c r="A12" s="72" t="s">
        <v>4</v>
      </c>
      <c r="B12" s="300" t="s">
        <v>853</v>
      </c>
      <c r="C12" s="301" t="s">
        <v>854</v>
      </c>
      <c r="D12" s="625">
        <v>29441243</v>
      </c>
      <c r="E12" s="383">
        <v>19288335</v>
      </c>
    </row>
    <row r="13" spans="1:6" ht="12.75" customHeight="1" x14ac:dyDescent="0.3">
      <c r="A13" s="72" t="s">
        <v>5</v>
      </c>
      <c r="B13" s="300" t="s">
        <v>855</v>
      </c>
      <c r="C13" s="301" t="s">
        <v>856</v>
      </c>
      <c r="D13" s="625"/>
      <c r="E13" s="384"/>
    </row>
    <row r="14" spans="1:6" ht="12.75" customHeight="1" x14ac:dyDescent="0.3">
      <c r="A14" s="72" t="s">
        <v>6</v>
      </c>
      <c r="B14" s="300" t="s">
        <v>66</v>
      </c>
      <c r="C14" s="301" t="s">
        <v>64</v>
      </c>
      <c r="D14" s="625"/>
      <c r="E14" s="384"/>
    </row>
    <row r="15" spans="1:6" ht="12.75" customHeight="1" x14ac:dyDescent="0.3">
      <c r="A15" s="72" t="s">
        <v>7</v>
      </c>
      <c r="B15" s="300" t="s">
        <v>857</v>
      </c>
      <c r="C15" s="301" t="s">
        <v>65</v>
      </c>
      <c r="D15" s="625">
        <v>373668</v>
      </c>
      <c r="E15" s="385">
        <v>61812</v>
      </c>
    </row>
    <row r="16" spans="1:6" ht="12.75" customHeight="1" x14ac:dyDescent="0.3">
      <c r="A16" s="72" t="s">
        <v>8</v>
      </c>
      <c r="B16" s="300" t="s">
        <v>576</v>
      </c>
      <c r="C16" s="301" t="s">
        <v>67</v>
      </c>
      <c r="D16" s="625"/>
      <c r="E16" s="384"/>
    </row>
    <row r="17" spans="1:5" ht="12.75" customHeight="1" x14ac:dyDescent="0.3">
      <c r="A17" s="72" t="s">
        <v>9</v>
      </c>
      <c r="B17" s="300" t="s">
        <v>858</v>
      </c>
      <c r="C17" s="301" t="s">
        <v>68</v>
      </c>
      <c r="D17" s="625"/>
      <c r="E17" s="384"/>
    </row>
    <row r="18" spans="1:5" ht="12.75" customHeight="1" x14ac:dyDescent="0.3">
      <c r="A18" s="72" t="s">
        <v>10</v>
      </c>
      <c r="B18" s="300" t="s">
        <v>859</v>
      </c>
      <c r="C18" s="301" t="s">
        <v>69</v>
      </c>
      <c r="D18" s="625"/>
      <c r="E18" s="384"/>
    </row>
    <row r="19" spans="1:5" ht="12.75" customHeight="1" x14ac:dyDescent="0.3">
      <c r="A19" s="72" t="s">
        <v>11</v>
      </c>
      <c r="B19" s="300" t="s">
        <v>860</v>
      </c>
      <c r="C19" s="301" t="s">
        <v>70</v>
      </c>
      <c r="D19" s="625"/>
      <c r="E19" s="384"/>
    </row>
    <row r="20" spans="1:5" ht="12.75" customHeight="1" x14ac:dyDescent="0.3">
      <c r="A20" s="72" t="s">
        <v>15</v>
      </c>
      <c r="B20" s="300" t="s">
        <v>861</v>
      </c>
      <c r="C20" s="301" t="s">
        <v>71</v>
      </c>
      <c r="D20" s="625"/>
      <c r="E20" s="384"/>
    </row>
    <row r="21" spans="1:5" ht="12.75" customHeight="1" x14ac:dyDescent="0.3">
      <c r="A21" s="72" t="s">
        <v>16</v>
      </c>
      <c r="B21" s="300" t="s">
        <v>862</v>
      </c>
      <c r="C21" s="301">
        <v>1291</v>
      </c>
      <c r="D21" s="625"/>
      <c r="E21" s="384"/>
    </row>
    <row r="22" spans="1:5" ht="12.75" customHeight="1" x14ac:dyDescent="0.3">
      <c r="A22" s="72" t="s">
        <v>17</v>
      </c>
      <c r="B22" s="300" t="s">
        <v>863</v>
      </c>
      <c r="C22" s="301">
        <v>1292</v>
      </c>
      <c r="D22" s="625"/>
      <c r="E22" s="384"/>
    </row>
    <row r="23" spans="1:5" ht="12.75" customHeight="1" x14ac:dyDescent="0.3">
      <c r="A23" s="72" t="s">
        <v>18</v>
      </c>
      <c r="B23" s="300" t="s">
        <v>72</v>
      </c>
      <c r="C23" s="304">
        <v>1310</v>
      </c>
      <c r="D23" s="625"/>
      <c r="E23" s="384"/>
    </row>
    <row r="24" spans="1:5" ht="12.75" customHeight="1" x14ac:dyDescent="0.3">
      <c r="A24" s="72" t="s">
        <v>19</v>
      </c>
      <c r="B24" s="300" t="s">
        <v>423</v>
      </c>
      <c r="C24" s="304">
        <v>1321</v>
      </c>
      <c r="D24" s="625"/>
      <c r="E24" s="384"/>
    </row>
    <row r="25" spans="1:5" ht="11.45" customHeight="1" x14ac:dyDescent="0.3">
      <c r="A25" s="72" t="s">
        <v>12</v>
      </c>
      <c r="B25" s="300" t="s">
        <v>424</v>
      </c>
      <c r="C25" s="304">
        <v>1322</v>
      </c>
      <c r="D25" s="625"/>
      <c r="E25" s="384"/>
    </row>
    <row r="26" spans="1:5" ht="9.6" customHeight="1" x14ac:dyDescent="0.3">
      <c r="A26" s="72" t="s">
        <v>13</v>
      </c>
      <c r="B26" s="300" t="s">
        <v>73</v>
      </c>
      <c r="C26" s="304">
        <v>1330</v>
      </c>
      <c r="D26" s="625"/>
      <c r="E26" s="384"/>
    </row>
    <row r="27" spans="1:5" ht="12.75" customHeight="1" x14ac:dyDescent="0.3">
      <c r="A27" s="72" t="s">
        <v>14</v>
      </c>
      <c r="B27" s="300" t="s">
        <v>74</v>
      </c>
      <c r="C27" s="304">
        <v>1340</v>
      </c>
      <c r="D27" s="625"/>
      <c r="E27" s="384"/>
    </row>
    <row r="28" spans="1:5" ht="12.75" customHeight="1" x14ac:dyDescent="0.3">
      <c r="A28" s="72" t="s">
        <v>20</v>
      </c>
      <c r="B28" s="300" t="s">
        <v>425</v>
      </c>
      <c r="C28" s="304">
        <v>1351</v>
      </c>
      <c r="D28" s="625"/>
      <c r="E28" s="384"/>
    </row>
    <row r="29" spans="1:5" ht="12.75" customHeight="1" x14ac:dyDescent="0.3">
      <c r="A29" s="72" t="s">
        <v>21</v>
      </c>
      <c r="B29" s="300" t="s">
        <v>426</v>
      </c>
      <c r="C29" s="304">
        <v>1352</v>
      </c>
      <c r="D29" s="625"/>
      <c r="E29" s="384"/>
    </row>
    <row r="30" spans="1:5" ht="12.75" customHeight="1" x14ac:dyDescent="0.3">
      <c r="A30" s="72" t="s">
        <v>23</v>
      </c>
      <c r="B30" s="300" t="s">
        <v>427</v>
      </c>
      <c r="C30" s="304">
        <v>1353</v>
      </c>
      <c r="D30" s="625"/>
      <c r="E30" s="384"/>
    </row>
    <row r="31" spans="1:5" ht="12.75" customHeight="1" x14ac:dyDescent="0.3">
      <c r="A31" s="72" t="s">
        <v>24</v>
      </c>
      <c r="B31" s="300" t="s">
        <v>428</v>
      </c>
      <c r="C31" s="304">
        <v>1354</v>
      </c>
      <c r="D31" s="625">
        <v>134953</v>
      </c>
      <c r="E31" s="383">
        <v>552352</v>
      </c>
    </row>
    <row r="32" spans="1:5" ht="12.75" customHeight="1" x14ac:dyDescent="0.3">
      <c r="A32" s="72" t="s">
        <v>25</v>
      </c>
      <c r="B32" s="300" t="s">
        <v>429</v>
      </c>
      <c r="C32" s="304">
        <v>1355</v>
      </c>
      <c r="D32" s="625">
        <v>153144</v>
      </c>
      <c r="E32" s="383">
        <v>147677</v>
      </c>
    </row>
    <row r="33" spans="1:5" ht="12.75" customHeight="1" x14ac:dyDescent="0.3">
      <c r="A33" s="72" t="s">
        <v>26</v>
      </c>
      <c r="B33" s="300" t="s">
        <v>864</v>
      </c>
      <c r="C33" s="304">
        <v>1356</v>
      </c>
      <c r="D33" s="625"/>
      <c r="E33" s="384"/>
    </row>
    <row r="34" spans="1:5" ht="12.75" customHeight="1" x14ac:dyDescent="0.3">
      <c r="A34" s="72" t="s">
        <v>27</v>
      </c>
      <c r="B34" s="300" t="s">
        <v>865</v>
      </c>
      <c r="C34" s="304">
        <v>1361</v>
      </c>
      <c r="D34" s="625">
        <v>164</v>
      </c>
      <c r="E34" s="383">
        <v>164</v>
      </c>
    </row>
    <row r="35" spans="1:5" ht="12.75" customHeight="1" x14ac:dyDescent="0.3">
      <c r="A35" s="72" t="s">
        <v>28</v>
      </c>
      <c r="B35" s="300" t="s">
        <v>599</v>
      </c>
      <c r="C35" s="304">
        <v>1362</v>
      </c>
      <c r="D35" s="625">
        <v>2614800</v>
      </c>
      <c r="E35" s="383">
        <v>416300</v>
      </c>
    </row>
    <row r="36" spans="1:5" ht="12.75" customHeight="1" x14ac:dyDescent="0.3">
      <c r="A36" s="72" t="s">
        <v>29</v>
      </c>
      <c r="B36" s="300" t="s">
        <v>866</v>
      </c>
      <c r="C36" s="304">
        <v>1363</v>
      </c>
      <c r="D36" s="625">
        <v>1496872</v>
      </c>
      <c r="E36" s="384"/>
    </row>
    <row r="37" spans="1:5" ht="12.75" customHeight="1" x14ac:dyDescent="0.3">
      <c r="A37" s="72" t="s">
        <v>30</v>
      </c>
      <c r="B37" s="300" t="s">
        <v>867</v>
      </c>
      <c r="C37" s="304">
        <v>1364</v>
      </c>
      <c r="D37" s="625"/>
      <c r="E37" s="384"/>
    </row>
    <row r="38" spans="1:5" ht="12.75" customHeight="1" x14ac:dyDescent="0.3">
      <c r="A38" s="72" t="s">
        <v>31</v>
      </c>
      <c r="B38" s="300" t="s">
        <v>868</v>
      </c>
      <c r="C38" s="304">
        <v>1365</v>
      </c>
      <c r="D38" s="625"/>
      <c r="E38" s="384"/>
    </row>
    <row r="39" spans="1:5" ht="12.75" customHeight="1" x14ac:dyDescent="0.3">
      <c r="A39" s="72" t="s">
        <v>32</v>
      </c>
      <c r="B39" s="300" t="s">
        <v>869</v>
      </c>
      <c r="C39" s="304">
        <v>1366</v>
      </c>
      <c r="D39" s="625"/>
      <c r="E39" s="384"/>
    </row>
    <row r="40" spans="1:5" ht="11.45" customHeight="1" x14ac:dyDescent="0.3">
      <c r="A40" s="72" t="s">
        <v>33</v>
      </c>
      <c r="B40" s="300" t="s">
        <v>870</v>
      </c>
      <c r="C40" s="304">
        <v>1367</v>
      </c>
      <c r="D40" s="625"/>
      <c r="E40" s="384"/>
    </row>
    <row r="41" spans="1:5" ht="9.6" customHeight="1" x14ac:dyDescent="0.3">
      <c r="A41" s="72" t="s">
        <v>34</v>
      </c>
      <c r="B41" s="300" t="s">
        <v>871</v>
      </c>
      <c r="C41" s="304">
        <v>1366</v>
      </c>
      <c r="D41" s="625"/>
      <c r="E41" s="384"/>
    </row>
    <row r="42" spans="1:5" ht="10.15" customHeight="1" x14ac:dyDescent="0.3">
      <c r="A42" s="72" t="s">
        <v>35</v>
      </c>
      <c r="B42" s="300" t="s">
        <v>75</v>
      </c>
      <c r="C42" s="304">
        <v>1370</v>
      </c>
      <c r="D42" s="625"/>
      <c r="E42" s="384"/>
    </row>
    <row r="43" spans="1:5" s="50" customFormat="1" ht="12.75" customHeight="1" x14ac:dyDescent="0.25">
      <c r="A43" s="72" t="s">
        <v>36</v>
      </c>
      <c r="B43" s="300" t="s">
        <v>76</v>
      </c>
      <c r="C43" s="304">
        <v>1410</v>
      </c>
      <c r="D43" s="626"/>
      <c r="E43" s="384"/>
    </row>
    <row r="44" spans="1:5" s="50" customFormat="1" ht="10.9" customHeight="1" x14ac:dyDescent="0.25">
      <c r="A44" s="72" t="s">
        <v>37</v>
      </c>
      <c r="B44" s="300" t="s">
        <v>77</v>
      </c>
      <c r="C44" s="304">
        <v>1420</v>
      </c>
      <c r="D44" s="626"/>
      <c r="E44" s="384"/>
    </row>
    <row r="45" spans="1:5" s="50" customFormat="1" ht="12.75" customHeight="1" x14ac:dyDescent="0.25">
      <c r="A45" s="72" t="s">
        <v>38</v>
      </c>
      <c r="B45" s="300" t="s">
        <v>430</v>
      </c>
      <c r="C45" s="304">
        <v>1431</v>
      </c>
      <c r="D45" s="626"/>
      <c r="E45" s="383">
        <v>1572</v>
      </c>
    </row>
    <row r="46" spans="1:5" s="50" customFormat="1" ht="12.75" customHeight="1" x14ac:dyDescent="0.25">
      <c r="A46" s="72" t="s">
        <v>39</v>
      </c>
      <c r="B46" s="300" t="s">
        <v>585</v>
      </c>
      <c r="C46" s="304">
        <v>1432</v>
      </c>
      <c r="D46" s="626"/>
      <c r="E46" s="384"/>
    </row>
    <row r="47" spans="1:5" ht="12.75" customHeight="1" x14ac:dyDescent="0.3">
      <c r="A47" s="72" t="s">
        <v>40</v>
      </c>
      <c r="B47" s="300" t="s">
        <v>78</v>
      </c>
      <c r="C47" s="304">
        <v>1440</v>
      </c>
      <c r="D47" s="625">
        <v>340219</v>
      </c>
      <c r="E47" s="383">
        <v>340219</v>
      </c>
    </row>
    <row r="48" spans="1:5" s="50" customFormat="1" ht="12.75" customHeight="1" x14ac:dyDescent="0.25">
      <c r="A48" s="72" t="s">
        <v>41</v>
      </c>
      <c r="B48" s="300" t="s">
        <v>431</v>
      </c>
      <c r="C48" s="304">
        <v>1451</v>
      </c>
      <c r="D48" s="626"/>
      <c r="E48" s="384"/>
    </row>
    <row r="49" spans="1:5" s="50" customFormat="1" ht="12.75" customHeight="1" x14ac:dyDescent="0.25">
      <c r="A49" s="72" t="s">
        <v>50</v>
      </c>
      <c r="B49" s="300" t="s">
        <v>432</v>
      </c>
      <c r="C49" s="304">
        <v>1452</v>
      </c>
      <c r="D49" s="626">
        <v>78710</v>
      </c>
      <c r="E49" s="384">
        <v>17</v>
      </c>
    </row>
    <row r="50" spans="1:5" ht="12.75" customHeight="1" x14ac:dyDescent="0.3">
      <c r="A50" s="72" t="s">
        <v>42</v>
      </c>
      <c r="B50" s="300" t="s">
        <v>433</v>
      </c>
      <c r="C50" s="304">
        <v>1461</v>
      </c>
      <c r="D50" s="625">
        <v>39625</v>
      </c>
      <c r="E50" s="384"/>
    </row>
    <row r="51" spans="1:5" ht="12.75" customHeight="1" x14ac:dyDescent="0.3">
      <c r="A51" s="72" t="s">
        <v>44</v>
      </c>
      <c r="B51" s="300" t="s">
        <v>434</v>
      </c>
      <c r="C51" s="304">
        <v>1462</v>
      </c>
      <c r="D51" s="625">
        <v>19637</v>
      </c>
      <c r="E51" s="383">
        <v>10440</v>
      </c>
    </row>
    <row r="52" spans="1:5" ht="12.75" customHeight="1" x14ac:dyDescent="0.3">
      <c r="A52" s="72" t="s">
        <v>45</v>
      </c>
      <c r="B52" s="300" t="s">
        <v>435</v>
      </c>
      <c r="C52" s="304">
        <v>1463</v>
      </c>
      <c r="D52" s="625">
        <v>25</v>
      </c>
      <c r="E52" s="384"/>
    </row>
    <row r="53" spans="1:5" ht="12.75" customHeight="1" x14ac:dyDescent="0.3">
      <c r="A53" s="72" t="s">
        <v>46</v>
      </c>
      <c r="B53" s="300" t="s">
        <v>416</v>
      </c>
      <c r="C53" s="304">
        <v>1470</v>
      </c>
      <c r="D53" s="625"/>
      <c r="E53" s="384"/>
    </row>
    <row r="54" spans="1:5" ht="10.9" customHeight="1" x14ac:dyDescent="0.3">
      <c r="A54" s="72" t="s">
        <v>47</v>
      </c>
      <c r="B54" s="300" t="s">
        <v>79</v>
      </c>
      <c r="C54" s="304">
        <v>1480</v>
      </c>
      <c r="D54" s="625"/>
      <c r="E54" s="384"/>
    </row>
    <row r="55" spans="1:5" s="55" customFormat="1" ht="11.45" customHeight="1" x14ac:dyDescent="0.25">
      <c r="A55" s="72" t="s">
        <v>48</v>
      </c>
      <c r="B55" s="300" t="s">
        <v>436</v>
      </c>
      <c r="C55" s="304">
        <v>1511</v>
      </c>
      <c r="D55" s="627"/>
      <c r="E55" s="386"/>
    </row>
    <row r="56" spans="1:5" s="55" customFormat="1" ht="10.9" customHeight="1" x14ac:dyDescent="0.25">
      <c r="A56" s="72" t="s">
        <v>51</v>
      </c>
      <c r="B56" s="300" t="s">
        <v>437</v>
      </c>
      <c r="C56" s="304">
        <v>1512</v>
      </c>
      <c r="D56" s="627"/>
      <c r="E56" s="386"/>
    </row>
    <row r="57" spans="1:5" s="55" customFormat="1" ht="8.4499999999999993" customHeight="1" x14ac:dyDescent="0.25">
      <c r="A57" s="72" t="s">
        <v>52</v>
      </c>
      <c r="B57" s="300" t="s">
        <v>73</v>
      </c>
      <c r="C57" s="304">
        <v>1520</v>
      </c>
      <c r="D57" s="627"/>
      <c r="E57" s="386"/>
    </row>
    <row r="58" spans="1:5" s="55" customFormat="1" ht="12.75" customHeight="1" x14ac:dyDescent="0.25">
      <c r="A58" s="72" t="s">
        <v>53</v>
      </c>
      <c r="B58" s="300" t="s">
        <v>80</v>
      </c>
      <c r="C58" s="304">
        <v>1530</v>
      </c>
      <c r="D58" s="627"/>
      <c r="E58" s="386"/>
    </row>
    <row r="59" spans="1:5" s="55" customFormat="1" ht="12.75" customHeight="1" x14ac:dyDescent="0.25">
      <c r="A59" s="72" t="s">
        <v>55</v>
      </c>
      <c r="B59" s="300" t="s">
        <v>81</v>
      </c>
      <c r="C59" s="304">
        <v>1540</v>
      </c>
      <c r="D59" s="627"/>
      <c r="E59" s="386"/>
    </row>
    <row r="60" spans="1:5" s="55" customFormat="1" ht="12.75" customHeight="1" x14ac:dyDescent="0.25">
      <c r="A60" s="72"/>
      <c r="B60" s="305" t="s">
        <v>586</v>
      </c>
      <c r="C60" s="305"/>
      <c r="D60" s="628">
        <f>SUM(D10:D59)</f>
        <v>34693060</v>
      </c>
      <c r="E60" s="305">
        <f>SUM(E10:E59)</f>
        <v>20818888</v>
      </c>
    </row>
    <row r="61" spans="1:5" ht="16.149999999999999" customHeight="1" x14ac:dyDescent="0.3">
      <c r="A61" s="853" t="s">
        <v>82</v>
      </c>
      <c r="B61" s="853"/>
      <c r="C61" s="301"/>
      <c r="D61" s="629"/>
      <c r="E61" s="387"/>
    </row>
    <row r="62" spans="1:5" x14ac:dyDescent="0.3">
      <c r="A62" s="301" t="s">
        <v>56</v>
      </c>
      <c r="B62" s="300" t="s">
        <v>83</v>
      </c>
      <c r="C62" s="301" t="s">
        <v>84</v>
      </c>
      <c r="D62" s="630"/>
      <c r="E62" s="302"/>
    </row>
    <row r="63" spans="1:5" x14ac:dyDescent="0.3">
      <c r="A63" s="301" t="s">
        <v>93</v>
      </c>
      <c r="B63" s="300" t="s">
        <v>438</v>
      </c>
      <c r="C63" s="301" t="s">
        <v>380</v>
      </c>
      <c r="D63" s="630">
        <v>284292</v>
      </c>
      <c r="E63" s="303">
        <v>264170</v>
      </c>
    </row>
    <row r="64" spans="1:5" ht="12.6" customHeight="1" x14ac:dyDescent="0.3">
      <c r="A64" s="301" t="s">
        <v>95</v>
      </c>
      <c r="B64" s="300" t="s">
        <v>439</v>
      </c>
      <c r="C64" s="301" t="s">
        <v>381</v>
      </c>
      <c r="D64" s="630"/>
      <c r="E64" s="303"/>
    </row>
    <row r="65" spans="1:5" x14ac:dyDescent="0.3">
      <c r="A65" s="301" t="s">
        <v>97</v>
      </c>
      <c r="B65" s="300" t="s">
        <v>440</v>
      </c>
      <c r="C65" s="301" t="s">
        <v>382</v>
      </c>
      <c r="D65" s="630"/>
      <c r="E65" s="303"/>
    </row>
    <row r="66" spans="1:5" x14ac:dyDescent="0.3">
      <c r="A66" s="301" t="s">
        <v>99</v>
      </c>
      <c r="B66" s="300" t="s">
        <v>441</v>
      </c>
      <c r="C66" s="301" t="s">
        <v>383</v>
      </c>
      <c r="D66" s="630"/>
      <c r="E66" s="303"/>
    </row>
    <row r="67" spans="1:5" x14ac:dyDescent="0.3">
      <c r="A67" s="301" t="s">
        <v>101</v>
      </c>
      <c r="B67" s="300" t="s">
        <v>442</v>
      </c>
      <c r="C67" s="301" t="s">
        <v>384</v>
      </c>
      <c r="D67" s="630">
        <v>28846</v>
      </c>
      <c r="E67" s="303">
        <v>29039</v>
      </c>
    </row>
    <row r="68" spans="1:5" x14ac:dyDescent="0.3">
      <c r="A68" s="301" t="s">
        <v>103</v>
      </c>
      <c r="B68" s="300" t="s">
        <v>443</v>
      </c>
      <c r="C68" s="301" t="s">
        <v>385</v>
      </c>
      <c r="D68" s="630">
        <v>196910</v>
      </c>
      <c r="E68" s="303">
        <v>252572</v>
      </c>
    </row>
    <row r="69" spans="1:5" x14ac:dyDescent="0.3">
      <c r="A69" s="301" t="s">
        <v>104</v>
      </c>
      <c r="B69" s="300" t="s">
        <v>444</v>
      </c>
      <c r="C69" s="301" t="s">
        <v>386</v>
      </c>
      <c r="D69" s="630">
        <f>1682435+1500047</f>
        <v>3182482</v>
      </c>
      <c r="E69" s="303">
        <v>3346489</v>
      </c>
    </row>
    <row r="70" spans="1:5" x14ac:dyDescent="0.3">
      <c r="A70" s="301" t="s">
        <v>106</v>
      </c>
      <c r="B70" s="300" t="s">
        <v>445</v>
      </c>
      <c r="C70" s="301" t="s">
        <v>387</v>
      </c>
      <c r="D70" s="630">
        <v>119467</v>
      </c>
      <c r="E70" s="303">
        <v>119467</v>
      </c>
    </row>
    <row r="71" spans="1:5" x14ac:dyDescent="0.3">
      <c r="A71" s="301" t="s">
        <v>108</v>
      </c>
      <c r="B71" s="300" t="s">
        <v>446</v>
      </c>
      <c r="C71" s="301" t="s">
        <v>388</v>
      </c>
      <c r="D71" s="630">
        <f>145382779-2000</f>
        <v>145380779</v>
      </c>
      <c r="E71" s="303">
        <v>145114694</v>
      </c>
    </row>
    <row r="72" spans="1:5" ht="12.6" customHeight="1" x14ac:dyDescent="0.3">
      <c r="A72" s="301" t="s">
        <v>110</v>
      </c>
      <c r="B72" s="300" t="s">
        <v>447</v>
      </c>
      <c r="C72" s="301" t="s">
        <v>389</v>
      </c>
      <c r="D72" s="630"/>
      <c r="E72" s="303"/>
    </row>
    <row r="73" spans="1:5" x14ac:dyDescent="0.3">
      <c r="A73" s="301" t="s">
        <v>112</v>
      </c>
      <c r="B73" s="300" t="s">
        <v>448</v>
      </c>
      <c r="C73" s="301" t="s">
        <v>390</v>
      </c>
      <c r="D73" s="630"/>
      <c r="E73" s="303"/>
    </row>
    <row r="74" spans="1:5" x14ac:dyDescent="0.3">
      <c r="A74" s="301" t="s">
        <v>114</v>
      </c>
      <c r="B74" s="300" t="s">
        <v>449</v>
      </c>
      <c r="C74" s="301" t="s">
        <v>391</v>
      </c>
      <c r="D74" s="630">
        <v>2179040</v>
      </c>
      <c r="E74" s="303">
        <v>2177040</v>
      </c>
    </row>
    <row r="75" spans="1:5" x14ac:dyDescent="0.3">
      <c r="A75" s="301" t="s">
        <v>116</v>
      </c>
      <c r="B75" s="300" t="s">
        <v>450</v>
      </c>
      <c r="C75" s="301" t="s">
        <v>392</v>
      </c>
      <c r="D75" s="630"/>
      <c r="E75" s="303"/>
    </row>
    <row r="76" spans="1:5" x14ac:dyDescent="0.3">
      <c r="A76" s="301" t="s">
        <v>118</v>
      </c>
      <c r="B76" s="300" t="s">
        <v>451</v>
      </c>
      <c r="C76" s="301" t="s">
        <v>393</v>
      </c>
      <c r="D76" s="630">
        <v>2957448</v>
      </c>
      <c r="E76" s="303">
        <v>2957448</v>
      </c>
    </row>
    <row r="77" spans="1:5" x14ac:dyDescent="0.3">
      <c r="A77" s="301" t="s">
        <v>120</v>
      </c>
      <c r="B77" s="300" t="s">
        <v>452</v>
      </c>
      <c r="C77" s="301" t="s">
        <v>394</v>
      </c>
      <c r="D77" s="630">
        <v>338949</v>
      </c>
      <c r="E77" s="303">
        <v>338949</v>
      </c>
    </row>
    <row r="78" spans="1:5" x14ac:dyDescent="0.3">
      <c r="A78" s="301" t="s">
        <v>122</v>
      </c>
      <c r="B78" s="300" t="s">
        <v>453</v>
      </c>
      <c r="C78" s="301" t="s">
        <v>395</v>
      </c>
      <c r="D78" s="630">
        <v>5438421</v>
      </c>
      <c r="E78" s="303">
        <v>5438419</v>
      </c>
    </row>
    <row r="79" spans="1:5" x14ac:dyDescent="0.3">
      <c r="A79" s="301" t="s">
        <v>125</v>
      </c>
      <c r="B79" s="300" t="s">
        <v>454</v>
      </c>
      <c r="C79" s="301" t="s">
        <v>397</v>
      </c>
      <c r="D79" s="630">
        <v>17385787</v>
      </c>
      <c r="E79" s="303">
        <v>17322003</v>
      </c>
    </row>
    <row r="80" spans="1:5" x14ac:dyDescent="0.3">
      <c r="A80" s="301" t="s">
        <v>126</v>
      </c>
      <c r="B80" s="300" t="s">
        <v>455</v>
      </c>
      <c r="C80" s="301" t="s">
        <v>399</v>
      </c>
      <c r="D80" s="630">
        <f>45737410+824960</f>
        <v>46562370</v>
      </c>
      <c r="E80" s="303">
        <v>45950055</v>
      </c>
    </row>
    <row r="81" spans="1:5" x14ac:dyDescent="0.3">
      <c r="A81" s="301" t="s">
        <v>489</v>
      </c>
      <c r="B81" s="300" t="s">
        <v>456</v>
      </c>
      <c r="C81" s="301" t="s">
        <v>400</v>
      </c>
      <c r="D81" s="630">
        <v>531687</v>
      </c>
      <c r="E81" s="303">
        <v>525547</v>
      </c>
    </row>
    <row r="82" spans="1:5" x14ac:dyDescent="0.3">
      <c r="A82" s="301" t="s">
        <v>396</v>
      </c>
      <c r="B82" s="300" t="s">
        <v>457</v>
      </c>
      <c r="C82" s="301" t="s">
        <v>401</v>
      </c>
      <c r="D82" s="630">
        <v>162043</v>
      </c>
      <c r="E82" s="303">
        <v>162043</v>
      </c>
    </row>
    <row r="83" spans="1:5" x14ac:dyDescent="0.3">
      <c r="A83" s="301" t="s">
        <v>398</v>
      </c>
      <c r="B83" s="300" t="s">
        <v>85</v>
      </c>
      <c r="C83" s="301" t="s">
        <v>495</v>
      </c>
      <c r="D83" s="630">
        <v>7360057</v>
      </c>
      <c r="E83" s="303">
        <v>7360057</v>
      </c>
    </row>
    <row r="84" spans="1:5" x14ac:dyDescent="0.3">
      <c r="A84" s="301" t="s">
        <v>490</v>
      </c>
      <c r="B84" s="300" t="s">
        <v>901</v>
      </c>
      <c r="C84" s="301" t="s">
        <v>496</v>
      </c>
      <c r="D84" s="630"/>
      <c r="E84" s="302"/>
    </row>
    <row r="85" spans="1:5" x14ac:dyDescent="0.3">
      <c r="A85" s="301" t="s">
        <v>127</v>
      </c>
      <c r="B85" s="300" t="s">
        <v>458</v>
      </c>
      <c r="C85" s="301" t="s">
        <v>402</v>
      </c>
      <c r="D85" s="630">
        <v>182644</v>
      </c>
      <c r="E85" s="388">
        <v>289008</v>
      </c>
    </row>
    <row r="86" spans="1:5" x14ac:dyDescent="0.3">
      <c r="A86" s="301" t="s">
        <v>128</v>
      </c>
      <c r="B86" s="300" t="s">
        <v>459</v>
      </c>
      <c r="C86" s="301" t="s">
        <v>403</v>
      </c>
      <c r="D86" s="630">
        <v>133424</v>
      </c>
      <c r="E86" s="388">
        <v>305956</v>
      </c>
    </row>
    <row r="87" spans="1:5" x14ac:dyDescent="0.3">
      <c r="A87" s="301" t="s">
        <v>130</v>
      </c>
      <c r="B87" s="300" t="s">
        <v>460</v>
      </c>
      <c r="C87" s="301" t="s">
        <v>404</v>
      </c>
      <c r="D87" s="630">
        <v>57573</v>
      </c>
      <c r="E87" s="388">
        <v>52647</v>
      </c>
    </row>
    <row r="88" spans="1:5" x14ac:dyDescent="0.3">
      <c r="A88" s="301" t="s">
        <v>497</v>
      </c>
      <c r="B88" s="300" t="s">
        <v>461</v>
      </c>
      <c r="C88" s="301" t="s">
        <v>405</v>
      </c>
      <c r="D88" s="630">
        <v>538751</v>
      </c>
      <c r="E88" s="388">
        <v>501477</v>
      </c>
    </row>
    <row r="89" spans="1:5" x14ac:dyDescent="0.3">
      <c r="A89" s="301" t="s">
        <v>872</v>
      </c>
      <c r="B89" s="300" t="s">
        <v>463</v>
      </c>
      <c r="C89" s="301">
        <v>2310</v>
      </c>
      <c r="D89" s="630"/>
      <c r="E89" s="303"/>
    </row>
    <row r="90" spans="1:5" x14ac:dyDescent="0.3">
      <c r="A90" s="301" t="s">
        <v>873</v>
      </c>
      <c r="B90" s="300" t="s">
        <v>462</v>
      </c>
      <c r="C90" s="301">
        <v>2320</v>
      </c>
      <c r="D90" s="630"/>
      <c r="E90" s="303"/>
    </row>
    <row r="91" spans="1:5" x14ac:dyDescent="0.3">
      <c r="A91" s="301" t="s">
        <v>874</v>
      </c>
      <c r="B91" s="300" t="s">
        <v>464</v>
      </c>
      <c r="C91" s="301">
        <v>2330</v>
      </c>
      <c r="D91" s="630"/>
      <c r="E91" s="303"/>
    </row>
    <row r="92" spans="1:5" x14ac:dyDescent="0.3">
      <c r="A92" s="301" t="s">
        <v>875</v>
      </c>
      <c r="B92" s="300" t="s">
        <v>465</v>
      </c>
      <c r="C92" s="301">
        <v>2410</v>
      </c>
      <c r="D92" s="625">
        <v>14449808</v>
      </c>
      <c r="E92" s="303">
        <v>14162475</v>
      </c>
    </row>
    <row r="93" spans="1:5" x14ac:dyDescent="0.3">
      <c r="A93" s="301" t="s">
        <v>876</v>
      </c>
      <c r="B93" s="300" t="s">
        <v>466</v>
      </c>
      <c r="C93" s="301">
        <v>2420</v>
      </c>
      <c r="D93" s="625"/>
      <c r="E93" s="302"/>
    </row>
    <row r="94" spans="1:5" x14ac:dyDescent="0.3">
      <c r="A94" s="301" t="s">
        <v>877</v>
      </c>
      <c r="B94" s="300" t="s">
        <v>467</v>
      </c>
      <c r="C94" s="301">
        <v>2430</v>
      </c>
      <c r="D94" s="625"/>
      <c r="E94" s="302"/>
    </row>
    <row r="95" spans="1:5" x14ac:dyDescent="0.3">
      <c r="A95" s="301" t="s">
        <v>878</v>
      </c>
      <c r="B95" s="300" t="s">
        <v>468</v>
      </c>
      <c r="C95" s="301">
        <v>2440</v>
      </c>
      <c r="D95" s="625"/>
      <c r="E95" s="302"/>
    </row>
    <row r="96" spans="1:5" ht="12.75" customHeight="1" x14ac:dyDescent="0.3">
      <c r="A96" s="72"/>
      <c r="B96" s="305" t="s">
        <v>587</v>
      </c>
      <c r="C96" s="305"/>
      <c r="D96" s="628">
        <f>SUM(D63:D95)</f>
        <v>247470778</v>
      </c>
      <c r="E96" s="305">
        <f>SUM(E63:E95)</f>
        <v>246669555</v>
      </c>
    </row>
    <row r="97" spans="1:5" ht="12.75" customHeight="1" x14ac:dyDescent="0.3">
      <c r="A97" s="72"/>
      <c r="B97" s="305" t="s">
        <v>592</v>
      </c>
      <c r="C97" s="305"/>
      <c r="D97" s="628">
        <f>D96+D60</f>
        <v>282163838</v>
      </c>
      <c r="E97" s="305">
        <f>E96+E60</f>
        <v>267488443</v>
      </c>
    </row>
    <row r="98" spans="1:5" ht="33.75" customHeight="1" x14ac:dyDescent="0.3">
      <c r="A98" s="365" t="s">
        <v>22</v>
      </c>
      <c r="B98" s="366" t="s">
        <v>491</v>
      </c>
      <c r="C98" s="367" t="s">
        <v>60</v>
      </c>
      <c r="D98" s="407" t="s">
        <v>849</v>
      </c>
      <c r="E98" s="379" t="s">
        <v>850</v>
      </c>
    </row>
    <row r="99" spans="1:5" ht="15" customHeight="1" x14ac:dyDescent="0.3">
      <c r="A99" s="854" t="s">
        <v>406</v>
      </c>
      <c r="B99" s="854"/>
      <c r="C99" s="854"/>
      <c r="D99" s="854"/>
      <c r="E99" s="854"/>
    </row>
    <row r="100" spans="1:5" ht="18" customHeight="1" x14ac:dyDescent="0.3">
      <c r="A100" s="73">
        <v>850</v>
      </c>
      <c r="B100" s="300" t="s">
        <v>407</v>
      </c>
      <c r="C100" s="304">
        <v>3110</v>
      </c>
      <c r="D100" s="624"/>
      <c r="E100" s="381"/>
    </row>
    <row r="101" spans="1:5" x14ac:dyDescent="0.3">
      <c r="A101" s="73">
        <v>860</v>
      </c>
      <c r="B101" s="300" t="s">
        <v>879</v>
      </c>
      <c r="C101" s="304">
        <v>3120</v>
      </c>
      <c r="D101" s="624"/>
      <c r="E101" s="381"/>
    </row>
    <row r="102" spans="1:5" x14ac:dyDescent="0.3">
      <c r="A102" s="73">
        <v>870</v>
      </c>
      <c r="B102" s="300" t="s">
        <v>880</v>
      </c>
      <c r="C102" s="304">
        <v>3131</v>
      </c>
      <c r="D102" s="624"/>
      <c r="E102" s="381"/>
    </row>
    <row r="103" spans="1:5" x14ac:dyDescent="0.3">
      <c r="A103" s="73">
        <v>880</v>
      </c>
      <c r="B103" s="300" t="s">
        <v>881</v>
      </c>
      <c r="C103" s="304">
        <v>3132</v>
      </c>
      <c r="D103" s="624"/>
      <c r="E103" s="381"/>
    </row>
    <row r="104" spans="1:5" x14ac:dyDescent="0.3">
      <c r="A104" s="73">
        <v>890</v>
      </c>
      <c r="B104" s="300" t="s">
        <v>408</v>
      </c>
      <c r="C104" s="304">
        <v>3140</v>
      </c>
      <c r="D104" s="624"/>
      <c r="E104" s="381"/>
    </row>
    <row r="105" spans="1:5" x14ac:dyDescent="0.3">
      <c r="A105" s="73">
        <v>900</v>
      </c>
      <c r="B105" s="300" t="s">
        <v>409</v>
      </c>
      <c r="C105" s="304">
        <v>3150</v>
      </c>
      <c r="D105" s="624"/>
      <c r="E105" s="381"/>
    </row>
    <row r="106" spans="1:5" x14ac:dyDescent="0.3">
      <c r="A106" s="73">
        <v>910</v>
      </c>
      <c r="B106" s="300" t="s">
        <v>882</v>
      </c>
      <c r="C106" s="301" t="s">
        <v>89</v>
      </c>
      <c r="D106" s="624">
        <v>680803</v>
      </c>
      <c r="E106" s="381">
        <v>15716</v>
      </c>
    </row>
    <row r="107" spans="1:5" x14ac:dyDescent="0.3">
      <c r="A107" s="73">
        <v>920</v>
      </c>
      <c r="B107" s="300" t="s">
        <v>883</v>
      </c>
      <c r="C107" s="301" t="s">
        <v>90</v>
      </c>
      <c r="D107" s="624">
        <v>1080</v>
      </c>
      <c r="E107" s="381"/>
    </row>
    <row r="108" spans="1:5" x14ac:dyDescent="0.3">
      <c r="A108" s="73">
        <v>930</v>
      </c>
      <c r="B108" s="300" t="s">
        <v>91</v>
      </c>
      <c r="C108" s="301" t="s">
        <v>92</v>
      </c>
      <c r="D108" s="624"/>
      <c r="E108" s="381"/>
    </row>
    <row r="109" spans="1:5" x14ac:dyDescent="0.3">
      <c r="A109" s="73">
        <v>940</v>
      </c>
      <c r="B109" s="300" t="s">
        <v>469</v>
      </c>
      <c r="C109" s="301" t="s">
        <v>94</v>
      </c>
      <c r="D109" s="624"/>
      <c r="E109" s="381"/>
    </row>
    <row r="110" spans="1:5" ht="15.75" customHeight="1" x14ac:dyDescent="0.3">
      <c r="A110" s="73">
        <v>950</v>
      </c>
      <c r="B110" s="300" t="s">
        <v>470</v>
      </c>
      <c r="C110" s="301" t="s">
        <v>96</v>
      </c>
      <c r="D110" s="624">
        <v>1390020</v>
      </c>
      <c r="E110" s="381">
        <v>905950</v>
      </c>
    </row>
    <row r="111" spans="1:5" ht="15.75" customHeight="1" x14ac:dyDescent="0.3">
      <c r="A111" s="73">
        <v>960</v>
      </c>
      <c r="B111" s="300" t="s">
        <v>471</v>
      </c>
      <c r="C111" s="301" t="s">
        <v>98</v>
      </c>
      <c r="D111" s="624">
        <v>592659</v>
      </c>
      <c r="E111" s="381">
        <v>592659</v>
      </c>
    </row>
    <row r="112" spans="1:5" ht="15.75" customHeight="1" x14ac:dyDescent="0.3">
      <c r="A112" s="73">
        <v>970</v>
      </c>
      <c r="B112" s="300" t="s">
        <v>884</v>
      </c>
      <c r="C112" s="301" t="s">
        <v>100</v>
      </c>
      <c r="D112" s="624">
        <v>1379701</v>
      </c>
      <c r="E112" s="381">
        <v>1379701</v>
      </c>
    </row>
    <row r="113" spans="1:5" ht="15.75" customHeight="1" x14ac:dyDescent="0.3">
      <c r="A113" s="73">
        <v>980</v>
      </c>
      <c r="B113" s="300" t="s">
        <v>472</v>
      </c>
      <c r="C113" s="301" t="s">
        <v>102</v>
      </c>
      <c r="D113" s="624">
        <v>134953</v>
      </c>
      <c r="E113" s="381">
        <v>552352</v>
      </c>
    </row>
    <row r="114" spans="1:5" ht="15.75" customHeight="1" x14ac:dyDescent="0.3">
      <c r="A114" s="73">
        <v>990</v>
      </c>
      <c r="B114" s="300" t="s">
        <v>885</v>
      </c>
      <c r="C114" s="301" t="s">
        <v>886</v>
      </c>
      <c r="D114" s="624"/>
      <c r="E114" s="381">
        <v>130850</v>
      </c>
    </row>
    <row r="115" spans="1:5" ht="15.75" customHeight="1" x14ac:dyDescent="0.3">
      <c r="A115" s="73">
        <v>1000</v>
      </c>
      <c r="B115" s="300" t="s">
        <v>887</v>
      </c>
      <c r="C115" s="301" t="s">
        <v>888</v>
      </c>
      <c r="D115" s="624"/>
      <c r="E115" s="381"/>
    </row>
    <row r="116" spans="1:5" ht="15.75" customHeight="1" x14ac:dyDescent="0.3">
      <c r="A116" s="73">
        <v>1010</v>
      </c>
      <c r="B116" s="300" t="s">
        <v>889</v>
      </c>
      <c r="C116" s="301" t="s">
        <v>890</v>
      </c>
      <c r="D116" s="624"/>
      <c r="E116" s="381"/>
    </row>
    <row r="117" spans="1:5" ht="18" customHeight="1" x14ac:dyDescent="0.3">
      <c r="A117" s="73">
        <v>1020</v>
      </c>
      <c r="B117" s="300" t="s">
        <v>473</v>
      </c>
      <c r="C117" s="301" t="s">
        <v>105</v>
      </c>
      <c r="D117" s="624">
        <v>2757435</v>
      </c>
      <c r="E117" s="381">
        <v>2765575</v>
      </c>
    </row>
    <row r="118" spans="1:5" ht="18" customHeight="1" x14ac:dyDescent="0.3">
      <c r="A118" s="73">
        <v>1030</v>
      </c>
      <c r="B118" s="300" t="s">
        <v>474</v>
      </c>
      <c r="C118" s="301" t="s">
        <v>107</v>
      </c>
      <c r="D118" s="624"/>
      <c r="E118" s="381"/>
    </row>
    <row r="119" spans="1:5" ht="18" customHeight="1" x14ac:dyDescent="0.3">
      <c r="A119" s="73">
        <v>1040</v>
      </c>
      <c r="B119" s="300" t="s">
        <v>475</v>
      </c>
      <c r="C119" s="301" t="s">
        <v>109</v>
      </c>
      <c r="D119" s="624"/>
      <c r="E119" s="381"/>
    </row>
    <row r="120" spans="1:5" ht="18" customHeight="1" x14ac:dyDescent="0.3">
      <c r="A120" s="73">
        <v>1050</v>
      </c>
      <c r="B120" s="300" t="s">
        <v>476</v>
      </c>
      <c r="C120" s="301" t="s">
        <v>111</v>
      </c>
      <c r="D120" s="624"/>
      <c r="E120" s="381"/>
    </row>
    <row r="121" spans="1:5" ht="26.25" customHeight="1" x14ac:dyDescent="0.3">
      <c r="A121" s="73">
        <v>1060</v>
      </c>
      <c r="B121" s="300" t="s">
        <v>891</v>
      </c>
      <c r="C121" s="301" t="s">
        <v>113</v>
      </c>
      <c r="D121" s="624"/>
      <c r="E121" s="381"/>
    </row>
    <row r="122" spans="1:5" ht="25.5" customHeight="1" x14ac:dyDescent="0.3">
      <c r="A122" s="73">
        <v>1070</v>
      </c>
      <c r="B122" s="300" t="s">
        <v>892</v>
      </c>
      <c r="C122" s="301" t="s">
        <v>115</v>
      </c>
      <c r="D122" s="624"/>
      <c r="E122" s="381"/>
    </row>
    <row r="123" spans="1:5" s="57" customFormat="1" ht="12" customHeight="1" x14ac:dyDescent="0.25">
      <c r="A123" s="73">
        <v>1080</v>
      </c>
      <c r="B123" s="300" t="s">
        <v>893</v>
      </c>
      <c r="C123" s="301" t="s">
        <v>117</v>
      </c>
      <c r="D123" s="631"/>
      <c r="E123" s="389"/>
    </row>
    <row r="124" spans="1:5" ht="17.25" customHeight="1" x14ac:dyDescent="0.3">
      <c r="A124" s="73">
        <v>1090</v>
      </c>
      <c r="B124" s="300" t="s">
        <v>477</v>
      </c>
      <c r="C124" s="301" t="s">
        <v>119</v>
      </c>
      <c r="D124" s="624"/>
      <c r="E124" s="381"/>
    </row>
    <row r="125" spans="1:5" ht="12.75" customHeight="1" x14ac:dyDescent="0.3">
      <c r="A125" s="73">
        <v>1100</v>
      </c>
      <c r="B125" s="300" t="s">
        <v>478</v>
      </c>
      <c r="C125" s="301" t="s">
        <v>121</v>
      </c>
      <c r="D125" s="624"/>
      <c r="E125" s="381"/>
    </row>
    <row r="126" spans="1:5" ht="17.25" customHeight="1" x14ac:dyDescent="0.3">
      <c r="A126" s="73">
        <v>1110</v>
      </c>
      <c r="B126" s="300" t="s">
        <v>123</v>
      </c>
      <c r="C126" s="301" t="s">
        <v>124</v>
      </c>
      <c r="D126" s="624">
        <v>4439</v>
      </c>
      <c r="E126" s="381">
        <v>4439</v>
      </c>
    </row>
    <row r="127" spans="1:5" ht="15" customHeight="1" x14ac:dyDescent="0.3">
      <c r="A127" s="73">
        <v>1120</v>
      </c>
      <c r="B127" s="300" t="s">
        <v>479</v>
      </c>
      <c r="C127" s="301">
        <v>3271</v>
      </c>
      <c r="D127" s="624"/>
      <c r="E127" s="381"/>
    </row>
    <row r="128" spans="1:5" ht="15" customHeight="1" x14ac:dyDescent="0.3">
      <c r="A128" s="73">
        <v>1130</v>
      </c>
      <c r="B128" s="300" t="s">
        <v>480</v>
      </c>
      <c r="C128" s="301">
        <v>3272</v>
      </c>
      <c r="D128" s="624"/>
      <c r="E128" s="381"/>
    </row>
    <row r="129" spans="1:6" ht="15" customHeight="1" x14ac:dyDescent="0.3">
      <c r="A129" s="73">
        <v>1140</v>
      </c>
      <c r="B129" s="300" t="s">
        <v>481</v>
      </c>
      <c r="C129" s="301">
        <v>3281</v>
      </c>
      <c r="D129" s="624">
        <v>43519</v>
      </c>
      <c r="E129" s="381"/>
    </row>
    <row r="130" spans="1:6" ht="15" customHeight="1" x14ac:dyDescent="0.3">
      <c r="A130" s="73">
        <v>1150</v>
      </c>
      <c r="B130" s="300" t="s">
        <v>482</v>
      </c>
      <c r="C130" s="301">
        <v>3282</v>
      </c>
      <c r="D130" s="624">
        <v>2303973</v>
      </c>
      <c r="E130" s="381">
        <v>2668274</v>
      </c>
      <c r="F130" s="414"/>
    </row>
    <row r="131" spans="1:6" ht="15" customHeight="1" x14ac:dyDescent="0.3">
      <c r="A131" s="73">
        <v>1160</v>
      </c>
      <c r="B131" s="300" t="s">
        <v>483</v>
      </c>
      <c r="C131" s="301">
        <v>3283</v>
      </c>
      <c r="D131" s="624"/>
      <c r="E131" s="381"/>
    </row>
    <row r="132" spans="1:6" ht="15" customHeight="1" x14ac:dyDescent="0.3">
      <c r="A132" s="73">
        <v>1170</v>
      </c>
      <c r="B132" s="300" t="s">
        <v>484</v>
      </c>
      <c r="C132" s="301">
        <v>3284</v>
      </c>
      <c r="D132" s="624"/>
      <c r="E132" s="381"/>
    </row>
    <row r="133" spans="1:6" ht="15" customHeight="1" x14ac:dyDescent="0.3">
      <c r="A133" s="73">
        <v>1180</v>
      </c>
      <c r="B133" s="300" t="s">
        <v>581</v>
      </c>
      <c r="C133" s="301">
        <v>3285</v>
      </c>
      <c r="D133" s="624"/>
      <c r="E133" s="381"/>
    </row>
    <row r="134" spans="1:6" ht="15" customHeight="1" x14ac:dyDescent="0.3">
      <c r="A134" s="73">
        <v>1190</v>
      </c>
      <c r="B134" s="300" t="s">
        <v>485</v>
      </c>
      <c r="C134" s="301" t="s">
        <v>580</v>
      </c>
      <c r="D134" s="624"/>
      <c r="E134" s="381"/>
    </row>
    <row r="135" spans="1:6" ht="15" customHeight="1" x14ac:dyDescent="0.3">
      <c r="A135" s="73">
        <v>1200</v>
      </c>
      <c r="B135" s="300" t="s">
        <v>894</v>
      </c>
      <c r="C135" s="301" t="s">
        <v>895</v>
      </c>
      <c r="D135" s="624"/>
      <c r="E135" s="381"/>
    </row>
    <row r="136" spans="1:6" s="50" customFormat="1" ht="15" customHeight="1" x14ac:dyDescent="0.25">
      <c r="A136" s="73">
        <v>1210</v>
      </c>
      <c r="B136" s="300" t="s">
        <v>486</v>
      </c>
      <c r="C136" s="301">
        <v>3311</v>
      </c>
      <c r="D136" s="624"/>
      <c r="E136" s="381"/>
    </row>
    <row r="137" spans="1:6" s="50" customFormat="1" ht="15" customHeight="1" x14ac:dyDescent="0.25">
      <c r="A137" s="73">
        <v>1220</v>
      </c>
      <c r="B137" s="300" t="s">
        <v>487</v>
      </c>
      <c r="C137" s="301">
        <v>3312</v>
      </c>
      <c r="D137" s="624"/>
      <c r="E137" s="381"/>
    </row>
    <row r="138" spans="1:6" s="50" customFormat="1" ht="15" customHeight="1" x14ac:dyDescent="0.25">
      <c r="A138" s="73">
        <v>1230</v>
      </c>
      <c r="B138" s="300" t="s">
        <v>410</v>
      </c>
      <c r="C138" s="301">
        <v>3320</v>
      </c>
      <c r="D138" s="624"/>
      <c r="E138" s="381"/>
    </row>
    <row r="139" spans="1:6" s="50" customFormat="1" ht="15" customHeight="1" x14ac:dyDescent="0.25">
      <c r="A139" s="73">
        <v>1240</v>
      </c>
      <c r="B139" s="300" t="s">
        <v>582</v>
      </c>
      <c r="C139" s="301">
        <v>3331</v>
      </c>
      <c r="D139" s="624"/>
      <c r="E139" s="381"/>
    </row>
    <row r="140" spans="1:6" s="50" customFormat="1" ht="15" customHeight="1" x14ac:dyDescent="0.25">
      <c r="A140" s="73">
        <v>1250</v>
      </c>
      <c r="B140" s="300" t="s">
        <v>583</v>
      </c>
      <c r="C140" s="301">
        <v>3332</v>
      </c>
      <c r="D140" s="624"/>
      <c r="E140" s="381"/>
    </row>
    <row r="141" spans="1:6" s="50" customFormat="1" ht="15" customHeight="1" x14ac:dyDescent="0.25">
      <c r="A141" s="73">
        <v>1260</v>
      </c>
      <c r="B141" s="300" t="s">
        <v>488</v>
      </c>
      <c r="C141" s="301">
        <v>3333</v>
      </c>
      <c r="D141" s="624"/>
      <c r="E141" s="381"/>
    </row>
    <row r="142" spans="1:6" s="50" customFormat="1" ht="15" customHeight="1" x14ac:dyDescent="0.25">
      <c r="A142" s="73">
        <v>1270</v>
      </c>
      <c r="B142" s="300" t="s">
        <v>896</v>
      </c>
      <c r="C142" s="301" t="s">
        <v>897</v>
      </c>
      <c r="D142" s="624"/>
      <c r="E142" s="381"/>
    </row>
    <row r="143" spans="1:6" s="50" customFormat="1" ht="15" customHeight="1" x14ac:dyDescent="0.25">
      <c r="A143" s="73">
        <v>1280</v>
      </c>
      <c r="B143" s="300" t="s">
        <v>417</v>
      </c>
      <c r="C143" s="301">
        <v>5100</v>
      </c>
      <c r="D143" s="624">
        <v>138040434</v>
      </c>
      <c r="E143" s="390">
        <v>137399246</v>
      </c>
    </row>
    <row r="144" spans="1:6" s="50" customFormat="1" ht="15" customHeight="1" x14ac:dyDescent="0.25">
      <c r="A144" s="73">
        <v>1290</v>
      </c>
      <c r="B144" s="300" t="s">
        <v>418</v>
      </c>
      <c r="C144" s="301" t="s">
        <v>419</v>
      </c>
      <c r="D144" s="624"/>
      <c r="E144" s="381"/>
    </row>
    <row r="145" spans="1:6" s="50" customFormat="1" ht="15" customHeight="1" x14ac:dyDescent="0.25">
      <c r="A145" s="73">
        <v>1300</v>
      </c>
      <c r="B145" s="300" t="s">
        <v>129</v>
      </c>
      <c r="C145" s="301" t="s">
        <v>420</v>
      </c>
      <c r="D145" s="624">
        <v>134834822</v>
      </c>
      <c r="E145" s="390">
        <v>121073681</v>
      </c>
    </row>
    <row r="146" spans="1:6" s="50" customFormat="1" ht="15" customHeight="1" x14ac:dyDescent="0.25">
      <c r="A146" s="73">
        <v>1310</v>
      </c>
      <c r="B146" s="300" t="s">
        <v>421</v>
      </c>
      <c r="C146" s="301" t="s">
        <v>422</v>
      </c>
      <c r="D146" s="624"/>
      <c r="E146" s="381"/>
    </row>
    <row r="147" spans="1:6" s="50" customFormat="1" ht="15" customHeight="1" x14ac:dyDescent="0.25">
      <c r="A147" s="73"/>
      <c r="B147" s="306" t="s">
        <v>593</v>
      </c>
      <c r="C147" s="306"/>
      <c r="D147" s="632">
        <f>SUM(D100:D146)</f>
        <v>282163838</v>
      </c>
      <c r="E147" s="306">
        <f>SUM(E100:E146)</f>
        <v>267488443</v>
      </c>
      <c r="F147" s="415"/>
    </row>
    <row r="148" spans="1:6" s="50" customFormat="1" ht="24" customHeight="1" x14ac:dyDescent="0.25">
      <c r="A148" s="854" t="s">
        <v>411</v>
      </c>
      <c r="B148" s="854"/>
      <c r="C148" s="854"/>
      <c r="D148" s="854"/>
      <c r="E148" s="854"/>
    </row>
    <row r="149" spans="1:6" ht="25.5" customHeight="1" x14ac:dyDescent="0.3">
      <c r="A149" s="73">
        <v>1320</v>
      </c>
      <c r="B149" s="300" t="s">
        <v>131</v>
      </c>
      <c r="C149" s="301" t="s">
        <v>132</v>
      </c>
      <c r="D149" s="623">
        <v>18689725</v>
      </c>
      <c r="E149" s="391">
        <v>18689725</v>
      </c>
    </row>
    <row r="150" spans="1:6" ht="17.25" customHeight="1" x14ac:dyDescent="0.3">
      <c r="A150" s="73">
        <v>1330</v>
      </c>
      <c r="B150" s="300" t="s">
        <v>133</v>
      </c>
      <c r="C150" s="301" t="s">
        <v>134</v>
      </c>
      <c r="D150" s="624">
        <v>35028</v>
      </c>
      <c r="E150" s="381">
        <v>35028</v>
      </c>
    </row>
    <row r="151" spans="1:6" ht="17.25" customHeight="1" x14ac:dyDescent="0.3">
      <c r="A151" s="73">
        <v>1330</v>
      </c>
      <c r="B151" s="300" t="s">
        <v>135</v>
      </c>
      <c r="C151" s="301" t="s">
        <v>136</v>
      </c>
      <c r="D151" s="624">
        <v>519272</v>
      </c>
      <c r="E151" s="381">
        <v>519272</v>
      </c>
    </row>
    <row r="152" spans="1:6" ht="17.25" customHeight="1" x14ac:dyDescent="0.3">
      <c r="A152" s="73">
        <v>1340</v>
      </c>
      <c r="B152" s="300" t="s">
        <v>137</v>
      </c>
      <c r="C152" s="301" t="s">
        <v>138</v>
      </c>
      <c r="D152" s="624"/>
      <c r="E152" s="381"/>
    </row>
    <row r="153" spans="1:6" ht="17.25" customHeight="1" x14ac:dyDescent="0.3">
      <c r="A153" s="73">
        <v>1350</v>
      </c>
      <c r="B153" s="300" t="s">
        <v>139</v>
      </c>
      <c r="C153" s="301" t="s">
        <v>140</v>
      </c>
      <c r="D153" s="624"/>
      <c r="E153" s="381"/>
    </row>
    <row r="154" spans="1:6" ht="17.25" customHeight="1" x14ac:dyDescent="0.3">
      <c r="A154" s="73">
        <v>1360</v>
      </c>
      <c r="B154" s="300" t="s">
        <v>141</v>
      </c>
      <c r="C154" s="301" t="s">
        <v>142</v>
      </c>
      <c r="D154" s="624"/>
      <c r="E154" s="381"/>
    </row>
    <row r="155" spans="1:6" ht="17.25" customHeight="1" x14ac:dyDescent="0.3">
      <c r="A155" s="73">
        <v>1370</v>
      </c>
      <c r="B155" s="300" t="s">
        <v>143</v>
      </c>
      <c r="C155" s="301" t="s">
        <v>144</v>
      </c>
      <c r="D155" s="624"/>
      <c r="E155" s="381"/>
    </row>
    <row r="156" spans="1:6" ht="17.25" customHeight="1" x14ac:dyDescent="0.3">
      <c r="A156" s="73">
        <v>1380</v>
      </c>
      <c r="B156" s="300" t="s">
        <v>145</v>
      </c>
      <c r="C156" s="301" t="s">
        <v>146</v>
      </c>
      <c r="D156" s="624">
        <v>9066798</v>
      </c>
      <c r="E156" s="622">
        <v>9066798</v>
      </c>
    </row>
    <row r="157" spans="1:6" ht="17.25" customHeight="1" x14ac:dyDescent="0.3">
      <c r="A157" s="73">
        <v>1390</v>
      </c>
      <c r="B157" s="300" t="s">
        <v>147</v>
      </c>
      <c r="C157" s="301" t="s">
        <v>148</v>
      </c>
      <c r="D157" s="624">
        <v>517374</v>
      </c>
      <c r="E157" s="381">
        <v>517374</v>
      </c>
    </row>
    <row r="158" spans="1:6" ht="26.25" customHeight="1" x14ac:dyDescent="0.3">
      <c r="A158" s="73">
        <v>1400</v>
      </c>
      <c r="B158" s="300" t="s">
        <v>149</v>
      </c>
      <c r="C158" s="301" t="s">
        <v>150</v>
      </c>
      <c r="D158" s="624">
        <v>12935578</v>
      </c>
      <c r="E158" s="381">
        <v>12448122</v>
      </c>
    </row>
    <row r="159" spans="1:6" ht="17.25" customHeight="1" x14ac:dyDescent="0.3">
      <c r="A159" s="73">
        <v>1410</v>
      </c>
      <c r="B159" s="300" t="s">
        <v>412</v>
      </c>
      <c r="C159" s="301" t="s">
        <v>151</v>
      </c>
      <c r="D159" s="409"/>
      <c r="E159" s="381"/>
    </row>
    <row r="160" spans="1:6" ht="17.25" customHeight="1" x14ac:dyDescent="0.3">
      <c r="A160" s="73">
        <v>1420</v>
      </c>
      <c r="B160" s="300" t="s">
        <v>898</v>
      </c>
      <c r="C160" s="301" t="s">
        <v>899</v>
      </c>
      <c r="D160" s="409"/>
      <c r="E160" s="381"/>
    </row>
    <row r="161" spans="1:5" ht="17.25" customHeight="1" x14ac:dyDescent="0.3">
      <c r="A161" s="368"/>
      <c r="B161" s="369"/>
      <c r="C161" s="370"/>
      <c r="D161" s="408"/>
      <c r="E161" s="392"/>
    </row>
    <row r="162" spans="1:5" ht="17.25" customHeight="1" x14ac:dyDescent="0.3">
      <c r="A162" s="368"/>
      <c r="B162" s="369"/>
      <c r="C162" s="370"/>
      <c r="D162" s="408"/>
      <c r="E162" s="392"/>
    </row>
    <row r="163" spans="1:5" ht="15" customHeight="1" x14ac:dyDescent="0.3">
      <c r="A163" s="360"/>
      <c r="B163" s="369" t="s">
        <v>152</v>
      </c>
      <c r="C163" s="369" t="s">
        <v>584</v>
      </c>
      <c r="D163" s="410"/>
      <c r="E163" s="393"/>
    </row>
    <row r="164" spans="1:5" ht="15" customHeight="1" x14ac:dyDescent="0.3">
      <c r="A164" s="107"/>
      <c r="B164" s="371" t="s">
        <v>900</v>
      </c>
      <c r="C164" s="369" t="s">
        <v>584</v>
      </c>
      <c r="D164" s="411"/>
      <c r="E164" s="394"/>
    </row>
    <row r="165" spans="1:5" ht="15" customHeight="1" x14ac:dyDescent="0.3">
      <c r="A165" s="372"/>
      <c r="B165" s="373" t="s">
        <v>49</v>
      </c>
      <c r="C165" s="372"/>
      <c r="D165" s="410"/>
      <c r="E165" s="395"/>
    </row>
    <row r="166" spans="1:5" ht="15" customHeight="1" x14ac:dyDescent="0.3">
      <c r="A166" s="372"/>
      <c r="B166" s="848" t="s">
        <v>413</v>
      </c>
      <c r="C166" s="848"/>
      <c r="D166" s="848"/>
      <c r="E166" s="395"/>
    </row>
    <row r="167" spans="1:5" ht="15" customHeight="1" x14ac:dyDescent="0.3">
      <c r="B167" s="374"/>
      <c r="C167" s="56"/>
      <c r="D167" s="412"/>
    </row>
    <row r="168" spans="1:5" ht="15" customHeight="1" x14ac:dyDescent="0.3">
      <c r="B168" s="375"/>
      <c r="C168" s="56"/>
      <c r="D168" s="412"/>
    </row>
  </sheetData>
  <mergeCells count="8">
    <mergeCell ref="B166:D166"/>
    <mergeCell ref="A1:E1"/>
    <mergeCell ref="B2:D2"/>
    <mergeCell ref="A9:D9"/>
    <mergeCell ref="A61:B61"/>
    <mergeCell ref="A99:E99"/>
    <mergeCell ref="A148:E148"/>
    <mergeCell ref="A3:B4"/>
  </mergeCells>
  <pageMargins left="0.33" right="0" top="0.17" bottom="0" header="0.41" footer="0.17"/>
  <pageSetup paperSize="9" scale="85" fitToHeight="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FF00"/>
  </sheetPr>
  <dimension ref="A1:T69"/>
  <sheetViews>
    <sheetView tabSelected="1" topLeftCell="A6" zoomScaleNormal="100" zoomScaleSheetLayoutView="100" workbookViewId="0">
      <selection activeCell="C14" sqref="C14"/>
    </sheetView>
  </sheetViews>
  <sheetFormatPr defaultColWidth="9.140625" defaultRowHeight="15" x14ac:dyDescent="0.25"/>
  <cols>
    <col min="1" max="1" width="4.42578125" style="135" bestFit="1" customWidth="1"/>
    <col min="2" max="2" width="2.28515625" style="135" customWidth="1"/>
    <col min="3" max="3" width="43.5703125" style="134" customWidth="1"/>
    <col min="4" max="4" width="15.7109375" style="135" customWidth="1"/>
    <col min="5" max="5" width="14.28515625" style="135" customWidth="1"/>
    <col min="6" max="6" width="7.42578125" style="135" customWidth="1"/>
    <col min="7" max="7" width="7" style="135" customWidth="1"/>
    <col min="8" max="9" width="5.7109375" style="135" customWidth="1"/>
    <col min="10" max="10" width="6.7109375" style="135" customWidth="1"/>
    <col min="11" max="11" width="12.28515625" style="135" customWidth="1"/>
    <col min="12" max="12" width="13.7109375" style="135" customWidth="1"/>
    <col min="13" max="13" width="11.5703125" style="135" customWidth="1"/>
    <col min="14" max="14" width="13" style="135" customWidth="1"/>
    <col min="15" max="15" width="13.140625" style="135" customWidth="1"/>
    <col min="16" max="16" width="13" style="135" customWidth="1"/>
    <col min="17" max="17" width="20.140625" style="135" bestFit="1" customWidth="1"/>
    <col min="18" max="18" width="11.5703125" style="135" bestFit="1" customWidth="1"/>
    <col min="19" max="19" width="9.140625" style="135"/>
    <col min="20" max="20" width="18.5703125" style="135" bestFit="1" customWidth="1"/>
    <col min="21" max="16384" width="9.140625" style="135"/>
  </cols>
  <sheetData>
    <row r="1" spans="1:20" ht="7.5" customHeight="1" x14ac:dyDescent="0.3"/>
    <row r="2" spans="1:20" ht="36.6" customHeight="1" x14ac:dyDescent="0.25">
      <c r="A2" s="978" t="s">
        <v>925</v>
      </c>
      <c r="B2" s="978"/>
      <c r="C2" s="978"/>
      <c r="D2" s="978"/>
      <c r="E2" s="978"/>
      <c r="F2" s="978"/>
      <c r="G2" s="978"/>
      <c r="H2" s="978"/>
      <c r="I2" s="978"/>
      <c r="J2" s="978"/>
      <c r="K2" s="978"/>
      <c r="L2" s="978"/>
      <c r="M2" s="978"/>
      <c r="N2" s="978"/>
      <c r="O2" s="978"/>
      <c r="P2" s="668" t="s">
        <v>924</v>
      </c>
    </row>
    <row r="3" spans="1:20" ht="20.25" customHeight="1" x14ac:dyDescent="0.25">
      <c r="A3" s="977" t="s">
        <v>526</v>
      </c>
      <c r="B3" s="472"/>
      <c r="C3" s="977" t="s">
        <v>54</v>
      </c>
      <c r="D3" s="473" t="s">
        <v>560</v>
      </c>
      <c r="E3" s="977"/>
      <c r="F3" s="977"/>
      <c r="G3" s="977"/>
      <c r="H3" s="977"/>
      <c r="I3" s="977"/>
      <c r="J3" s="977"/>
      <c r="K3" s="977"/>
      <c r="L3" s="977"/>
      <c r="M3" s="977"/>
      <c r="N3" s="977"/>
      <c r="O3" s="977"/>
      <c r="P3" s="977"/>
    </row>
    <row r="4" spans="1:20" ht="29.25" customHeight="1" x14ac:dyDescent="0.25">
      <c r="A4" s="977"/>
      <c r="B4" s="472"/>
      <c r="C4" s="977"/>
      <c r="D4" s="474" t="s">
        <v>377</v>
      </c>
      <c r="E4" s="651" t="s">
        <v>923</v>
      </c>
      <c r="F4" s="475" t="s">
        <v>926</v>
      </c>
      <c r="G4" s="475" t="s">
        <v>562</v>
      </c>
      <c r="H4" s="475" t="s">
        <v>528</v>
      </c>
      <c r="I4" s="475" t="s">
        <v>529</v>
      </c>
      <c r="J4" s="475" t="s">
        <v>530</v>
      </c>
      <c r="K4" s="475" t="s">
        <v>531</v>
      </c>
      <c r="L4" s="475" t="s">
        <v>532</v>
      </c>
      <c r="M4" s="475" t="s">
        <v>595</v>
      </c>
      <c r="N4" s="475" t="s">
        <v>596</v>
      </c>
      <c r="O4" s="475" t="s">
        <v>597</v>
      </c>
      <c r="P4" s="475" t="s">
        <v>906</v>
      </c>
    </row>
    <row r="5" spans="1:20" s="137" customFormat="1" ht="26.25" customHeight="1" x14ac:dyDescent="0.25">
      <c r="A5" s="463" t="s">
        <v>2</v>
      </c>
      <c r="B5" s="463"/>
      <c r="C5" s="468" t="s">
        <v>563</v>
      </c>
      <c r="D5" s="476">
        <f t="shared" ref="D5:D39" si="0">SUM(E5:P5)</f>
        <v>9288582.0800000001</v>
      </c>
      <c r="E5" s="477">
        <v>4734304.08</v>
      </c>
      <c r="F5" s="477"/>
      <c r="G5" s="477"/>
      <c r="H5" s="477"/>
      <c r="I5" s="477"/>
      <c r="J5" s="477"/>
      <c r="K5" s="477">
        <f t="shared" ref="K5:O5" si="1">K6+K7</f>
        <v>50000</v>
      </c>
      <c r="L5" s="477">
        <f t="shared" si="1"/>
        <v>31469</v>
      </c>
      <c r="M5" s="477">
        <f t="shared" si="1"/>
        <v>14509</v>
      </c>
      <c r="N5" s="477">
        <f t="shared" si="1"/>
        <v>1235793</v>
      </c>
      <c r="O5" s="477">
        <f t="shared" si="1"/>
        <v>1102370</v>
      </c>
      <c r="P5" s="477">
        <f>P6+P7</f>
        <v>2120137</v>
      </c>
    </row>
    <row r="6" spans="1:20" ht="26.25" customHeight="1" x14ac:dyDescent="0.25">
      <c r="A6" s="466" t="s">
        <v>3</v>
      </c>
      <c r="B6" s="466"/>
      <c r="C6" s="467" t="s">
        <v>564</v>
      </c>
      <c r="D6" s="471">
        <f t="shared" si="0"/>
        <v>2347492</v>
      </c>
      <c r="E6" s="471"/>
      <c r="F6" s="471"/>
      <c r="G6" s="471"/>
      <c r="H6" s="471"/>
      <c r="I6" s="471"/>
      <c r="J6" s="471"/>
      <c r="K6" s="471"/>
      <c r="L6" s="471"/>
      <c r="M6" s="471"/>
      <c r="N6" s="471">
        <v>1228050</v>
      </c>
      <c r="O6" s="471">
        <f>1440224-364301</f>
        <v>1075923</v>
      </c>
      <c r="P6" s="471">
        <v>43519</v>
      </c>
      <c r="Q6" s="138"/>
    </row>
    <row r="7" spans="1:20" ht="14.25" customHeight="1" x14ac:dyDescent="0.25">
      <c r="A7" s="140" t="s">
        <v>4</v>
      </c>
      <c r="B7" s="140"/>
      <c r="C7" s="350" t="s">
        <v>565</v>
      </c>
      <c r="D7" s="476">
        <f t="shared" si="0"/>
        <v>6941090.0800000001</v>
      </c>
      <c r="E7" s="478">
        <v>4734304.08</v>
      </c>
      <c r="F7" s="478"/>
      <c r="G7" s="478"/>
      <c r="H7" s="478"/>
      <c r="I7" s="478"/>
      <c r="J7" s="478"/>
      <c r="K7" s="478">
        <f t="shared" ref="K7:N7" si="2">K8+K9+K20+K21+K26+K27+K28+K31+K36+K37</f>
        <v>50000</v>
      </c>
      <c r="L7" s="478">
        <f t="shared" si="2"/>
        <v>31469</v>
      </c>
      <c r="M7" s="478">
        <f t="shared" si="2"/>
        <v>14509</v>
      </c>
      <c r="N7" s="478">
        <f t="shared" si="2"/>
        <v>7743</v>
      </c>
      <c r="O7" s="478">
        <f>O8+O9+O20+O21+O26+O27+O28+O31+O36+O37</f>
        <v>26447</v>
      </c>
      <c r="P7" s="478">
        <f>P8+P9+P20+P21+P26+P27+P28+P31+P36+P37</f>
        <v>2076618</v>
      </c>
      <c r="Q7" s="138"/>
    </row>
    <row r="8" spans="1:20" ht="14.25" customHeight="1" x14ac:dyDescent="0.25">
      <c r="A8" s="466" t="s">
        <v>5</v>
      </c>
      <c r="B8" s="466"/>
      <c r="C8" s="465" t="s">
        <v>378</v>
      </c>
      <c r="D8" s="471">
        <f t="shared" si="0"/>
        <v>4734234.08</v>
      </c>
      <c r="E8" s="471">
        <v>4734234.08</v>
      </c>
      <c r="F8" s="471"/>
      <c r="G8" s="471"/>
      <c r="H8" s="471"/>
      <c r="I8" s="471"/>
      <c r="J8" s="471"/>
      <c r="K8" s="471"/>
      <c r="L8" s="471"/>
      <c r="M8" s="471"/>
      <c r="N8" s="471"/>
      <c r="O8" s="471"/>
      <c r="P8" s="471"/>
      <c r="Q8" s="191"/>
    </row>
    <row r="9" spans="1:20" s="141" customFormat="1" ht="14.25" customHeight="1" x14ac:dyDescent="0.25">
      <c r="A9" s="466" t="s">
        <v>6</v>
      </c>
      <c r="B9" s="466"/>
      <c r="C9" s="465" t="s">
        <v>538</v>
      </c>
      <c r="D9" s="471">
        <f t="shared" si="0"/>
        <v>680803</v>
      </c>
      <c r="E9" s="471">
        <v>70</v>
      </c>
      <c r="F9" s="471"/>
      <c r="G9" s="471"/>
      <c r="H9" s="471"/>
      <c r="I9" s="471"/>
      <c r="J9" s="471"/>
      <c r="K9" s="471">
        <f t="shared" ref="K9:P9" si="3">SUM(K10:K19)</f>
        <v>0</v>
      </c>
      <c r="L9" s="471">
        <f t="shared" si="3"/>
        <v>0</v>
      </c>
      <c r="M9" s="471">
        <f t="shared" si="3"/>
        <v>0</v>
      </c>
      <c r="N9" s="471">
        <f t="shared" si="3"/>
        <v>0</v>
      </c>
      <c r="O9" s="471">
        <f t="shared" si="3"/>
        <v>0</v>
      </c>
      <c r="P9" s="471">
        <f t="shared" si="3"/>
        <v>680733</v>
      </c>
      <c r="Q9" s="138"/>
      <c r="R9" s="436"/>
      <c r="T9" s="192"/>
    </row>
    <row r="10" spans="1:20" s="141" customFormat="1" ht="14.25" customHeight="1" x14ac:dyDescent="0.25">
      <c r="A10" s="140" t="s">
        <v>7</v>
      </c>
      <c r="B10" s="140"/>
      <c r="C10" s="352" t="s">
        <v>539</v>
      </c>
      <c r="D10" s="478">
        <f t="shared" si="0"/>
        <v>0</v>
      </c>
      <c r="E10" s="479"/>
      <c r="F10" s="479"/>
      <c r="G10" s="479"/>
      <c r="H10" s="479"/>
      <c r="I10" s="479"/>
      <c r="J10" s="479"/>
      <c r="K10" s="479"/>
      <c r="L10" s="479"/>
      <c r="M10" s="479"/>
      <c r="N10" s="479"/>
      <c r="O10" s="479"/>
      <c r="P10" s="480"/>
      <c r="Q10" s="191"/>
    </row>
    <row r="11" spans="1:20" s="141" customFormat="1" ht="14.25" customHeight="1" x14ac:dyDescent="0.25">
      <c r="A11" s="140" t="s">
        <v>8</v>
      </c>
      <c r="B11" s="140"/>
      <c r="C11" s="352" t="s">
        <v>540</v>
      </c>
      <c r="D11" s="478">
        <f t="shared" si="0"/>
        <v>0</v>
      </c>
      <c r="E11" s="479"/>
      <c r="F11" s="479"/>
      <c r="G11" s="479"/>
      <c r="H11" s="479"/>
      <c r="I11" s="479"/>
      <c r="J11" s="479"/>
      <c r="K11" s="479"/>
      <c r="L11" s="479"/>
      <c r="M11" s="479"/>
      <c r="N11" s="479"/>
      <c r="O11" s="479"/>
      <c r="P11" s="480"/>
      <c r="Q11" s="138"/>
    </row>
    <row r="12" spans="1:20" s="141" customFormat="1" ht="14.25" customHeight="1" x14ac:dyDescent="0.25">
      <c r="A12" s="140" t="s">
        <v>9</v>
      </c>
      <c r="B12" s="140"/>
      <c r="C12" s="352" t="s">
        <v>541</v>
      </c>
      <c r="D12" s="478">
        <f t="shared" si="0"/>
        <v>367369</v>
      </c>
      <c r="E12" s="479">
        <v>70</v>
      </c>
      <c r="F12" s="479"/>
      <c r="G12" s="479"/>
      <c r="H12" s="479"/>
      <c r="I12" s="479"/>
      <c r="J12" s="479"/>
      <c r="K12" s="479"/>
      <c r="L12" s="479"/>
      <c r="M12" s="479"/>
      <c r="N12" s="479"/>
      <c r="O12" s="479"/>
      <c r="P12" s="481">
        <v>367299</v>
      </c>
      <c r="Q12" s="138"/>
    </row>
    <row r="13" spans="1:20" s="141" customFormat="1" ht="14.25" customHeight="1" x14ac:dyDescent="0.25">
      <c r="A13" s="140" t="s">
        <v>10</v>
      </c>
      <c r="B13" s="140"/>
      <c r="C13" s="352" t="s">
        <v>542</v>
      </c>
      <c r="D13" s="478">
        <f t="shared" si="0"/>
        <v>2110</v>
      </c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81">
        <v>2110</v>
      </c>
      <c r="Q13" s="191"/>
    </row>
    <row r="14" spans="1:20" s="141" customFormat="1" ht="14.25" customHeight="1" x14ac:dyDescent="0.25">
      <c r="A14" s="140" t="s">
        <v>11</v>
      </c>
      <c r="B14" s="140"/>
      <c r="C14" s="352" t="s">
        <v>543</v>
      </c>
      <c r="D14" s="478">
        <f t="shared" si="0"/>
        <v>0</v>
      </c>
      <c r="E14" s="479"/>
      <c r="F14" s="479"/>
      <c r="G14" s="479"/>
      <c r="H14" s="479"/>
      <c r="I14" s="479"/>
      <c r="J14" s="479"/>
      <c r="K14" s="479"/>
      <c r="L14" s="479"/>
      <c r="M14" s="479"/>
      <c r="N14" s="479"/>
      <c r="O14" s="479"/>
      <c r="P14" s="481"/>
      <c r="Q14" s="138"/>
    </row>
    <row r="15" spans="1:20" s="141" customFormat="1" ht="16.5" customHeight="1" x14ac:dyDescent="0.25">
      <c r="A15" s="140" t="s">
        <v>15</v>
      </c>
      <c r="B15" s="140"/>
      <c r="C15" s="352" t="s">
        <v>544</v>
      </c>
      <c r="D15" s="478">
        <f t="shared" si="0"/>
        <v>6564</v>
      </c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81">
        <v>6564</v>
      </c>
      <c r="Q15" s="191"/>
    </row>
    <row r="16" spans="1:20" s="141" customFormat="1" ht="40.5" customHeight="1" x14ac:dyDescent="0.25">
      <c r="A16" s="140" t="s">
        <v>16</v>
      </c>
      <c r="B16" s="140"/>
      <c r="C16" s="352" t="s">
        <v>566</v>
      </c>
      <c r="D16" s="478">
        <f t="shared" si="0"/>
        <v>38291</v>
      </c>
      <c r="E16" s="479"/>
      <c r="F16" s="479"/>
      <c r="G16" s="479"/>
      <c r="H16" s="479"/>
      <c r="I16" s="479"/>
      <c r="J16" s="479"/>
      <c r="K16" s="479"/>
      <c r="L16" s="479"/>
      <c r="M16" s="479"/>
      <c r="N16" s="479"/>
      <c r="O16" s="479"/>
      <c r="P16" s="481">
        <v>38291</v>
      </c>
      <c r="Q16" s="138"/>
    </row>
    <row r="17" spans="1:17" s="141" customFormat="1" ht="35.25" customHeight="1" x14ac:dyDescent="0.25">
      <c r="A17" s="140" t="s">
        <v>17</v>
      </c>
      <c r="B17" s="140"/>
      <c r="C17" s="352" t="s">
        <v>567</v>
      </c>
      <c r="D17" s="478">
        <f t="shared" si="0"/>
        <v>73241</v>
      </c>
      <c r="E17" s="479"/>
      <c r="F17" s="479"/>
      <c r="G17" s="479"/>
      <c r="H17" s="479"/>
      <c r="I17" s="479"/>
      <c r="J17" s="479"/>
      <c r="K17" s="479"/>
      <c r="L17" s="479"/>
      <c r="M17" s="479"/>
      <c r="N17" s="479"/>
      <c r="O17" s="479"/>
      <c r="P17" s="481">
        <v>73241</v>
      </c>
      <c r="Q17" s="191"/>
    </row>
    <row r="18" spans="1:17" s="141" customFormat="1" ht="26.45" customHeight="1" x14ac:dyDescent="0.25">
      <c r="A18" s="140" t="s">
        <v>18</v>
      </c>
      <c r="B18" s="140"/>
      <c r="C18" s="352" t="s">
        <v>547</v>
      </c>
      <c r="D18" s="478">
        <f t="shared" si="0"/>
        <v>0</v>
      </c>
      <c r="E18" s="479"/>
      <c r="F18" s="479"/>
      <c r="G18" s="479"/>
      <c r="H18" s="479"/>
      <c r="I18" s="479"/>
      <c r="J18" s="479"/>
      <c r="K18" s="479"/>
      <c r="L18" s="479"/>
      <c r="M18" s="479"/>
      <c r="N18" s="479"/>
      <c r="O18" s="479"/>
      <c r="P18" s="481"/>
      <c r="Q18" s="138"/>
    </row>
    <row r="19" spans="1:17" ht="24.75" customHeight="1" x14ac:dyDescent="0.25">
      <c r="A19" s="140" t="s">
        <v>19</v>
      </c>
      <c r="B19" s="140"/>
      <c r="C19" s="353" t="s">
        <v>548</v>
      </c>
      <c r="D19" s="478">
        <f t="shared" si="0"/>
        <v>193228</v>
      </c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82">
        <v>193228</v>
      </c>
      <c r="Q19" s="138"/>
    </row>
    <row r="20" spans="1:17" ht="14.25" customHeight="1" x14ac:dyDescent="0.25">
      <c r="A20" s="140" t="s">
        <v>12</v>
      </c>
      <c r="B20" s="140"/>
      <c r="C20" s="351" t="s">
        <v>549</v>
      </c>
      <c r="D20" s="476">
        <f t="shared" si="0"/>
        <v>0</v>
      </c>
      <c r="E20" s="478"/>
      <c r="F20" s="478"/>
      <c r="G20" s="478"/>
      <c r="H20" s="478"/>
      <c r="I20" s="478"/>
      <c r="J20" s="478"/>
      <c r="K20" s="478"/>
      <c r="L20" s="478"/>
      <c r="M20" s="478"/>
      <c r="N20" s="478"/>
      <c r="O20" s="478"/>
      <c r="P20" s="478"/>
      <c r="Q20" s="138"/>
    </row>
    <row r="21" spans="1:17" ht="12.75" customHeight="1" x14ac:dyDescent="0.25">
      <c r="A21" s="140" t="s">
        <v>13</v>
      </c>
      <c r="B21" s="140"/>
      <c r="C21" s="351" t="s">
        <v>553</v>
      </c>
      <c r="D21" s="476">
        <f t="shared" si="0"/>
        <v>0</v>
      </c>
      <c r="E21" s="478"/>
      <c r="F21" s="478"/>
      <c r="G21" s="478"/>
      <c r="H21" s="478"/>
      <c r="I21" s="478"/>
      <c r="J21" s="478"/>
      <c r="K21" s="478">
        <f t="shared" ref="K21:P21" si="4">SUM(K22:K25)</f>
        <v>0</v>
      </c>
      <c r="L21" s="478">
        <f t="shared" si="4"/>
        <v>0</v>
      </c>
      <c r="M21" s="478">
        <f t="shared" si="4"/>
        <v>0</v>
      </c>
      <c r="N21" s="478">
        <f t="shared" si="4"/>
        <v>0</v>
      </c>
      <c r="O21" s="478">
        <f t="shared" si="4"/>
        <v>0</v>
      </c>
      <c r="P21" s="478">
        <f t="shared" si="4"/>
        <v>0</v>
      </c>
      <c r="Q21" s="138"/>
    </row>
    <row r="22" spans="1:17" ht="14.25" customHeight="1" x14ac:dyDescent="0.25">
      <c r="A22" s="140" t="s">
        <v>14</v>
      </c>
      <c r="B22" s="140"/>
      <c r="C22" s="352" t="s">
        <v>378</v>
      </c>
      <c r="D22" s="476">
        <f t="shared" si="0"/>
        <v>0</v>
      </c>
      <c r="E22" s="478"/>
      <c r="F22" s="478"/>
      <c r="G22" s="478"/>
      <c r="H22" s="478"/>
      <c r="I22" s="478"/>
      <c r="J22" s="478"/>
      <c r="K22" s="478"/>
      <c r="L22" s="478"/>
      <c r="M22" s="478"/>
      <c r="N22" s="478"/>
      <c r="O22" s="478"/>
      <c r="P22" s="483"/>
      <c r="Q22" s="138"/>
    </row>
    <row r="23" spans="1:17" ht="14.25" customHeight="1" x14ac:dyDescent="0.25">
      <c r="A23" s="140" t="s">
        <v>20</v>
      </c>
      <c r="B23" s="140"/>
      <c r="C23" s="352" t="s">
        <v>538</v>
      </c>
      <c r="D23" s="476">
        <f t="shared" si="0"/>
        <v>0</v>
      </c>
      <c r="E23" s="478"/>
      <c r="F23" s="478"/>
      <c r="G23" s="478"/>
      <c r="H23" s="478"/>
      <c r="I23" s="478"/>
      <c r="J23" s="478"/>
      <c r="K23" s="478"/>
      <c r="L23" s="478"/>
      <c r="M23" s="478"/>
      <c r="N23" s="478"/>
      <c r="O23" s="478"/>
      <c r="P23" s="483"/>
      <c r="Q23" s="138"/>
    </row>
    <row r="24" spans="1:17" ht="14.25" customHeight="1" x14ac:dyDescent="0.25">
      <c r="A24" s="140" t="s">
        <v>21</v>
      </c>
      <c r="B24" s="140"/>
      <c r="C24" s="352" t="s">
        <v>554</v>
      </c>
      <c r="D24" s="476">
        <f t="shared" si="0"/>
        <v>0</v>
      </c>
      <c r="E24" s="478"/>
      <c r="F24" s="478"/>
      <c r="G24" s="478"/>
      <c r="H24" s="478"/>
      <c r="I24" s="478"/>
      <c r="J24" s="478"/>
      <c r="K24" s="478"/>
      <c r="L24" s="478"/>
      <c r="M24" s="478"/>
      <c r="N24" s="478"/>
      <c r="O24" s="478"/>
      <c r="P24" s="483"/>
      <c r="Q24" s="138"/>
    </row>
    <row r="25" spans="1:17" ht="14.25" customHeight="1" x14ac:dyDescent="0.25">
      <c r="A25" s="140" t="s">
        <v>23</v>
      </c>
      <c r="B25" s="140"/>
      <c r="C25" s="352" t="s">
        <v>555</v>
      </c>
      <c r="D25" s="476">
        <f t="shared" si="0"/>
        <v>0</v>
      </c>
      <c r="E25" s="478"/>
      <c r="F25" s="478"/>
      <c r="G25" s="478"/>
      <c r="H25" s="478"/>
      <c r="I25" s="478"/>
      <c r="J25" s="478"/>
      <c r="K25" s="478"/>
      <c r="L25" s="478"/>
      <c r="M25" s="478"/>
      <c r="N25" s="478"/>
      <c r="O25" s="478"/>
      <c r="P25" s="483"/>
      <c r="Q25" s="138"/>
    </row>
    <row r="26" spans="1:17" ht="14.25" customHeight="1" x14ac:dyDescent="0.25">
      <c r="A26" s="140" t="s">
        <v>24</v>
      </c>
      <c r="B26" s="140"/>
      <c r="C26" s="351" t="s">
        <v>199</v>
      </c>
      <c r="D26" s="476">
        <f t="shared" si="0"/>
        <v>0</v>
      </c>
      <c r="E26" s="478"/>
      <c r="F26" s="478"/>
      <c r="G26" s="478"/>
      <c r="H26" s="478"/>
      <c r="I26" s="478"/>
      <c r="J26" s="478"/>
      <c r="K26" s="478"/>
      <c r="L26" s="478"/>
      <c r="M26" s="478"/>
      <c r="N26" s="478"/>
      <c r="O26" s="478"/>
      <c r="P26" s="478"/>
      <c r="Q26" s="138"/>
    </row>
    <row r="27" spans="1:17" ht="14.25" customHeight="1" x14ac:dyDescent="0.25">
      <c r="A27" s="140" t="s">
        <v>25</v>
      </c>
      <c r="B27" s="140"/>
      <c r="C27" s="351" t="s">
        <v>554</v>
      </c>
      <c r="D27" s="476">
        <f t="shared" si="0"/>
        <v>0</v>
      </c>
      <c r="E27" s="478"/>
      <c r="F27" s="478"/>
      <c r="G27" s="478"/>
      <c r="H27" s="478"/>
      <c r="I27" s="478"/>
      <c r="J27" s="478"/>
      <c r="K27" s="478"/>
      <c r="L27" s="478"/>
      <c r="M27" s="478"/>
      <c r="N27" s="478"/>
      <c r="O27" s="478"/>
      <c r="P27" s="478"/>
      <c r="Q27" s="138"/>
    </row>
    <row r="28" spans="1:17" ht="14.25" customHeight="1" x14ac:dyDescent="0.25">
      <c r="A28" s="458" t="s">
        <v>26</v>
      </c>
      <c r="B28" s="458"/>
      <c r="C28" s="465" t="s">
        <v>555</v>
      </c>
      <c r="D28" s="471">
        <f t="shared" si="0"/>
        <v>1524973</v>
      </c>
      <c r="E28" s="471"/>
      <c r="F28" s="471"/>
      <c r="G28" s="471"/>
      <c r="H28" s="471"/>
      <c r="I28" s="471"/>
      <c r="J28" s="471"/>
      <c r="K28" s="471">
        <f t="shared" ref="K28:P28" si="5">K29+K30</f>
        <v>50000</v>
      </c>
      <c r="L28" s="471">
        <f t="shared" si="5"/>
        <v>31469</v>
      </c>
      <c r="M28" s="471">
        <f t="shared" si="5"/>
        <v>14509</v>
      </c>
      <c r="N28" s="471">
        <f t="shared" si="5"/>
        <v>7743</v>
      </c>
      <c r="O28" s="471">
        <f t="shared" si="5"/>
        <v>26447</v>
      </c>
      <c r="P28" s="471">
        <f t="shared" si="5"/>
        <v>1394805</v>
      </c>
      <c r="Q28" s="138"/>
    </row>
    <row r="29" spans="1:17" ht="14.25" customHeight="1" x14ac:dyDescent="0.25">
      <c r="A29" s="140" t="s">
        <v>27</v>
      </c>
      <c r="B29" s="140"/>
      <c r="C29" s="352" t="s">
        <v>568</v>
      </c>
      <c r="D29" s="484">
        <f t="shared" si="0"/>
        <v>1524973</v>
      </c>
      <c r="E29" s="485"/>
      <c r="F29" s="485"/>
      <c r="G29" s="485"/>
      <c r="H29" s="485"/>
      <c r="I29" s="485"/>
      <c r="J29" s="485"/>
      <c r="K29" s="485">
        <v>50000</v>
      </c>
      <c r="L29" s="485">
        <v>31469</v>
      </c>
      <c r="M29" s="485">
        <v>14509</v>
      </c>
      <c r="N29" s="485">
        <v>7743</v>
      </c>
      <c r="O29" s="485">
        <v>26447</v>
      </c>
      <c r="P29" s="485">
        <v>1394805</v>
      </c>
      <c r="Q29" s="138"/>
    </row>
    <row r="30" spans="1:17" ht="14.25" customHeight="1" x14ac:dyDescent="0.25">
      <c r="A30" s="140" t="s">
        <v>28</v>
      </c>
      <c r="B30" s="140"/>
      <c r="C30" s="352" t="s">
        <v>569</v>
      </c>
      <c r="D30" s="476">
        <f t="shared" si="0"/>
        <v>0</v>
      </c>
      <c r="E30" s="486"/>
      <c r="F30" s="486"/>
      <c r="G30" s="486"/>
      <c r="H30" s="486"/>
      <c r="I30" s="486"/>
      <c r="J30" s="486"/>
      <c r="K30" s="486"/>
      <c r="L30" s="486"/>
      <c r="M30" s="486"/>
      <c r="N30" s="486"/>
      <c r="O30" s="486"/>
      <c r="P30" s="487"/>
      <c r="Q30" s="138"/>
    </row>
    <row r="31" spans="1:17" ht="14.25" customHeight="1" x14ac:dyDescent="0.25">
      <c r="A31" s="458" t="s">
        <v>29</v>
      </c>
      <c r="B31" s="458"/>
      <c r="C31" s="465" t="s">
        <v>570</v>
      </c>
      <c r="D31" s="471">
        <f t="shared" si="0"/>
        <v>1080</v>
      </c>
      <c r="E31" s="488"/>
      <c r="F31" s="488"/>
      <c r="G31" s="488"/>
      <c r="H31" s="488"/>
      <c r="I31" s="488"/>
      <c r="J31" s="488"/>
      <c r="K31" s="488">
        <f t="shared" ref="K31:P31" si="6">SUM(K32:K35)</f>
        <v>0</v>
      </c>
      <c r="L31" s="488">
        <f t="shared" si="6"/>
        <v>0</v>
      </c>
      <c r="M31" s="488">
        <f t="shared" si="6"/>
        <v>0</v>
      </c>
      <c r="N31" s="488">
        <f t="shared" si="6"/>
        <v>0</v>
      </c>
      <c r="O31" s="488">
        <f t="shared" si="6"/>
        <v>0</v>
      </c>
      <c r="P31" s="471">
        <f t="shared" si="6"/>
        <v>1080</v>
      </c>
      <c r="Q31" s="138"/>
    </row>
    <row r="32" spans="1:17" ht="14.25" customHeight="1" x14ac:dyDescent="0.25">
      <c r="A32" s="140" t="s">
        <v>30</v>
      </c>
      <c r="B32" s="140"/>
      <c r="C32" s="352" t="s">
        <v>415</v>
      </c>
      <c r="D32" s="478">
        <f t="shared" si="0"/>
        <v>1080</v>
      </c>
      <c r="E32" s="486"/>
      <c r="F32" s="486"/>
      <c r="G32" s="486"/>
      <c r="H32" s="486"/>
      <c r="I32" s="486"/>
      <c r="J32" s="486"/>
      <c r="K32" s="486"/>
      <c r="L32" s="486"/>
      <c r="M32" s="486"/>
      <c r="N32" s="486"/>
      <c r="O32" s="486"/>
      <c r="P32" s="487">
        <v>1080</v>
      </c>
      <c r="Q32" s="138"/>
    </row>
    <row r="33" spans="1:17" ht="14.25" customHeight="1" x14ac:dyDescent="0.25">
      <c r="A33" s="140" t="s">
        <v>31</v>
      </c>
      <c r="B33" s="140"/>
      <c r="C33" s="352" t="s">
        <v>414</v>
      </c>
      <c r="D33" s="464">
        <f t="shared" si="0"/>
        <v>0</v>
      </c>
      <c r="E33" s="469"/>
      <c r="F33" s="469"/>
      <c r="G33" s="469"/>
      <c r="H33" s="469"/>
      <c r="I33" s="469"/>
      <c r="J33" s="469"/>
      <c r="K33" s="469"/>
      <c r="L33" s="469"/>
      <c r="M33" s="469"/>
      <c r="N33" s="469"/>
      <c r="O33" s="469"/>
      <c r="P33" s="470"/>
      <c r="Q33" s="138"/>
    </row>
    <row r="34" spans="1:17" ht="14.25" customHeight="1" x14ac:dyDescent="0.25">
      <c r="A34" s="140" t="s">
        <v>32</v>
      </c>
      <c r="B34" s="140"/>
      <c r="C34" s="352" t="s">
        <v>86</v>
      </c>
      <c r="D34" s="464">
        <f t="shared" si="0"/>
        <v>0</v>
      </c>
      <c r="E34" s="469"/>
      <c r="F34" s="469"/>
      <c r="G34" s="469"/>
      <c r="H34" s="469"/>
      <c r="I34" s="469"/>
      <c r="J34" s="469"/>
      <c r="K34" s="469"/>
      <c r="L34" s="469"/>
      <c r="M34" s="469"/>
      <c r="N34" s="469"/>
      <c r="O34" s="469"/>
      <c r="P34" s="470"/>
      <c r="Q34" s="138"/>
    </row>
    <row r="35" spans="1:17" ht="14.25" customHeight="1" x14ac:dyDescent="0.25">
      <c r="A35" s="140" t="s">
        <v>33</v>
      </c>
      <c r="B35" s="140"/>
      <c r="C35" s="352" t="s">
        <v>87</v>
      </c>
      <c r="D35" s="464">
        <f t="shared" si="0"/>
        <v>0</v>
      </c>
      <c r="E35" s="469"/>
      <c r="F35" s="469"/>
      <c r="G35" s="469"/>
      <c r="H35" s="469"/>
      <c r="I35" s="469"/>
      <c r="J35" s="469"/>
      <c r="K35" s="469"/>
      <c r="L35" s="469"/>
      <c r="M35" s="469"/>
      <c r="N35" s="469"/>
      <c r="O35" s="469"/>
      <c r="P35" s="470"/>
      <c r="Q35" s="138"/>
    </row>
    <row r="36" spans="1:17" ht="14.25" customHeight="1" x14ac:dyDescent="0.25">
      <c r="A36" s="140" t="s">
        <v>34</v>
      </c>
      <c r="B36" s="140"/>
      <c r="C36" s="351" t="s">
        <v>58</v>
      </c>
      <c r="D36" s="464">
        <f t="shared" si="0"/>
        <v>0</v>
      </c>
      <c r="E36" s="469"/>
      <c r="F36" s="469"/>
      <c r="G36" s="469"/>
      <c r="H36" s="469"/>
      <c r="I36" s="469"/>
      <c r="J36" s="469"/>
      <c r="K36" s="469"/>
      <c r="L36" s="469"/>
      <c r="M36" s="469"/>
      <c r="N36" s="469"/>
      <c r="O36" s="469"/>
      <c r="P36" s="469"/>
      <c r="Q36" s="138"/>
    </row>
    <row r="37" spans="1:17" ht="14.25" customHeight="1" x14ac:dyDescent="0.25">
      <c r="A37" s="140" t="s">
        <v>35</v>
      </c>
      <c r="B37" s="140"/>
      <c r="C37" s="354" t="s">
        <v>571</v>
      </c>
      <c r="D37" s="464">
        <f t="shared" si="0"/>
        <v>0</v>
      </c>
      <c r="E37" s="469"/>
      <c r="F37" s="469"/>
      <c r="G37" s="469"/>
      <c r="H37" s="469"/>
      <c r="I37" s="469"/>
      <c r="J37" s="469"/>
      <c r="K37" s="469">
        <f t="shared" ref="K37:P37" si="7">K38+K39</f>
        <v>0</v>
      </c>
      <c r="L37" s="469">
        <f t="shared" si="7"/>
        <v>0</v>
      </c>
      <c r="M37" s="469">
        <f t="shared" si="7"/>
        <v>0</v>
      </c>
      <c r="N37" s="469">
        <f t="shared" si="7"/>
        <v>0</v>
      </c>
      <c r="O37" s="469">
        <f t="shared" si="7"/>
        <v>0</v>
      </c>
      <c r="P37" s="469">
        <f t="shared" si="7"/>
        <v>0</v>
      </c>
      <c r="Q37" s="138"/>
    </row>
    <row r="38" spans="1:17" ht="14.25" customHeight="1" x14ac:dyDescent="0.25">
      <c r="A38" s="140" t="s">
        <v>36</v>
      </c>
      <c r="B38" s="140"/>
      <c r="C38" s="355" t="s">
        <v>558</v>
      </c>
      <c r="D38" s="464">
        <f t="shared" si="0"/>
        <v>0</v>
      </c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70"/>
      <c r="Q38" s="138"/>
    </row>
    <row r="39" spans="1:17" ht="14.25" customHeight="1" x14ac:dyDescent="0.25">
      <c r="A39" s="140" t="s">
        <v>37</v>
      </c>
      <c r="B39" s="140"/>
      <c r="C39" s="355" t="s">
        <v>572</v>
      </c>
      <c r="D39" s="464">
        <f t="shared" si="0"/>
        <v>0</v>
      </c>
      <c r="E39" s="469"/>
      <c r="F39" s="469"/>
      <c r="G39" s="469"/>
      <c r="H39" s="469"/>
      <c r="I39" s="469"/>
      <c r="J39" s="469"/>
      <c r="K39" s="469"/>
      <c r="L39" s="469"/>
      <c r="M39" s="469"/>
      <c r="N39" s="469"/>
      <c r="O39" s="469"/>
      <c r="P39" s="470"/>
      <c r="Q39" s="138"/>
    </row>
    <row r="49" spans="3:3" x14ac:dyDescent="0.25">
      <c r="C49" s="135"/>
    </row>
    <row r="50" spans="3:3" x14ac:dyDescent="0.25">
      <c r="C50" s="135"/>
    </row>
    <row r="51" spans="3:3" x14ac:dyDescent="0.25">
      <c r="C51" s="135"/>
    </row>
    <row r="52" spans="3:3" x14ac:dyDescent="0.25">
      <c r="C52" s="135"/>
    </row>
    <row r="53" spans="3:3" x14ac:dyDescent="0.25">
      <c r="C53" s="135"/>
    </row>
    <row r="54" spans="3:3" x14ac:dyDescent="0.25">
      <c r="C54" s="135"/>
    </row>
    <row r="55" spans="3:3" x14ac:dyDescent="0.25">
      <c r="C55" s="135"/>
    </row>
    <row r="56" spans="3:3" x14ac:dyDescent="0.25">
      <c r="C56" s="135"/>
    </row>
    <row r="57" spans="3:3" x14ac:dyDescent="0.25">
      <c r="C57" s="135"/>
    </row>
    <row r="58" spans="3:3" x14ac:dyDescent="0.25">
      <c r="C58" s="135"/>
    </row>
    <row r="59" spans="3:3" x14ac:dyDescent="0.25">
      <c r="C59" s="135"/>
    </row>
    <row r="60" spans="3:3" x14ac:dyDescent="0.25">
      <c r="C60" s="135"/>
    </row>
    <row r="61" spans="3:3" x14ac:dyDescent="0.25">
      <c r="C61" s="135"/>
    </row>
    <row r="62" spans="3:3" x14ac:dyDescent="0.25">
      <c r="C62" s="135"/>
    </row>
    <row r="63" spans="3:3" x14ac:dyDescent="0.25">
      <c r="C63" s="135"/>
    </row>
    <row r="64" spans="3:3" x14ac:dyDescent="0.25">
      <c r="C64" s="135"/>
    </row>
    <row r="65" spans="3:3" x14ac:dyDescent="0.25">
      <c r="C65" s="135"/>
    </row>
    <row r="66" spans="3:3" x14ac:dyDescent="0.25">
      <c r="C66" s="135"/>
    </row>
    <row r="67" spans="3:3" x14ac:dyDescent="0.25">
      <c r="C67" s="135"/>
    </row>
    <row r="69" spans="3:3" x14ac:dyDescent="0.25">
      <c r="C69" s="135"/>
    </row>
  </sheetData>
  <mergeCells count="4">
    <mergeCell ref="A3:A4"/>
    <mergeCell ref="C3:C4"/>
    <mergeCell ref="A2:O2"/>
    <mergeCell ref="E3:P3"/>
  </mergeCells>
  <pageMargins left="0.44" right="0.19" top="0.17" bottom="0.16" header="0.17" footer="0.16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  <pageSetUpPr fitToPage="1"/>
  </sheetPr>
  <dimension ref="C2:S85"/>
  <sheetViews>
    <sheetView topLeftCell="A22" zoomScaleNormal="100" zoomScaleSheetLayoutView="100" workbookViewId="0">
      <selection activeCell="E33" sqref="E33"/>
    </sheetView>
  </sheetViews>
  <sheetFormatPr defaultRowHeight="20.25" customHeight="1" x14ac:dyDescent="0.25"/>
  <cols>
    <col min="1" max="1" width="1.7109375" style="22" customWidth="1"/>
    <col min="2" max="2" width="4" style="22" customWidth="1"/>
    <col min="3" max="3" width="6.7109375" style="22" customWidth="1"/>
    <col min="4" max="4" width="17.85546875" style="22" hidden="1" customWidth="1"/>
    <col min="5" max="5" width="41.42578125" style="42" customWidth="1"/>
    <col min="6" max="6" width="6" style="22" customWidth="1"/>
    <col min="7" max="7" width="15" style="434" customWidth="1"/>
    <col min="8" max="8" width="17.42578125" style="23" customWidth="1"/>
    <col min="9" max="9" width="15.5703125" style="435" customWidth="1"/>
    <col min="10" max="10" width="14.5703125" style="22" customWidth="1"/>
    <col min="11" max="11" width="15.85546875" style="434" customWidth="1"/>
    <col min="12" max="12" width="14.140625" style="22" customWidth="1"/>
    <col min="13" max="13" width="17" style="434" customWidth="1"/>
    <col min="14" max="14" width="13.85546875" style="22" customWidth="1"/>
    <col min="15" max="15" width="13.85546875" style="434" customWidth="1"/>
    <col min="16" max="16" width="13.85546875" style="22" customWidth="1"/>
    <col min="17" max="17" width="9.140625" style="22"/>
    <col min="18" max="18" width="12.140625" style="22" bestFit="1" customWidth="1"/>
    <col min="19" max="19" width="11.28515625" style="22" bestFit="1" customWidth="1"/>
    <col min="20" max="250" width="9.140625" style="22"/>
    <col min="251" max="251" width="4.85546875" style="22" customWidth="1"/>
    <col min="252" max="252" width="55.28515625" style="22" customWidth="1"/>
    <col min="253" max="260" width="10.28515625" style="22" customWidth="1"/>
    <col min="261" max="506" width="9.140625" style="22"/>
    <col min="507" max="507" width="4.85546875" style="22" customWidth="1"/>
    <col min="508" max="508" width="55.28515625" style="22" customWidth="1"/>
    <col min="509" max="516" width="10.28515625" style="22" customWidth="1"/>
    <col min="517" max="762" width="9.140625" style="22"/>
    <col min="763" max="763" width="4.85546875" style="22" customWidth="1"/>
    <col min="764" max="764" width="55.28515625" style="22" customWidth="1"/>
    <col min="765" max="772" width="10.28515625" style="22" customWidth="1"/>
    <col min="773" max="1018" width="9.140625" style="22"/>
    <col min="1019" max="1019" width="4.85546875" style="22" customWidth="1"/>
    <col min="1020" max="1020" width="55.28515625" style="22" customWidth="1"/>
    <col min="1021" max="1028" width="10.28515625" style="22" customWidth="1"/>
    <col min="1029" max="1274" width="9.140625" style="22"/>
    <col min="1275" max="1275" width="4.85546875" style="22" customWidth="1"/>
    <col min="1276" max="1276" width="55.28515625" style="22" customWidth="1"/>
    <col min="1277" max="1284" width="10.28515625" style="22" customWidth="1"/>
    <col min="1285" max="1530" width="9.140625" style="22"/>
    <col min="1531" max="1531" width="4.85546875" style="22" customWidth="1"/>
    <col min="1532" max="1532" width="55.28515625" style="22" customWidth="1"/>
    <col min="1533" max="1540" width="10.28515625" style="22" customWidth="1"/>
    <col min="1541" max="1786" width="9.140625" style="22"/>
    <col min="1787" max="1787" width="4.85546875" style="22" customWidth="1"/>
    <col min="1788" max="1788" width="55.28515625" style="22" customWidth="1"/>
    <col min="1789" max="1796" width="10.28515625" style="22" customWidth="1"/>
    <col min="1797" max="2042" width="9.140625" style="22"/>
    <col min="2043" max="2043" width="4.85546875" style="22" customWidth="1"/>
    <col min="2044" max="2044" width="55.28515625" style="22" customWidth="1"/>
    <col min="2045" max="2052" width="10.28515625" style="22" customWidth="1"/>
    <col min="2053" max="2298" width="9.140625" style="22"/>
    <col min="2299" max="2299" width="4.85546875" style="22" customWidth="1"/>
    <col min="2300" max="2300" width="55.28515625" style="22" customWidth="1"/>
    <col min="2301" max="2308" width="10.28515625" style="22" customWidth="1"/>
    <col min="2309" max="2554" width="9.140625" style="22"/>
    <col min="2555" max="2555" width="4.85546875" style="22" customWidth="1"/>
    <col min="2556" max="2556" width="55.28515625" style="22" customWidth="1"/>
    <col min="2557" max="2564" width="10.28515625" style="22" customWidth="1"/>
    <col min="2565" max="2810" width="9.140625" style="22"/>
    <col min="2811" max="2811" width="4.85546875" style="22" customWidth="1"/>
    <col min="2812" max="2812" width="55.28515625" style="22" customWidth="1"/>
    <col min="2813" max="2820" width="10.28515625" style="22" customWidth="1"/>
    <col min="2821" max="3066" width="9.140625" style="22"/>
    <col min="3067" max="3067" width="4.85546875" style="22" customWidth="1"/>
    <col min="3068" max="3068" width="55.28515625" style="22" customWidth="1"/>
    <col min="3069" max="3076" width="10.28515625" style="22" customWidth="1"/>
    <col min="3077" max="3322" width="9.140625" style="22"/>
    <col min="3323" max="3323" width="4.85546875" style="22" customWidth="1"/>
    <col min="3324" max="3324" width="55.28515625" style="22" customWidth="1"/>
    <col min="3325" max="3332" width="10.28515625" style="22" customWidth="1"/>
    <col min="3333" max="3578" width="9.140625" style="22"/>
    <col min="3579" max="3579" width="4.85546875" style="22" customWidth="1"/>
    <col min="3580" max="3580" width="55.28515625" style="22" customWidth="1"/>
    <col min="3581" max="3588" width="10.28515625" style="22" customWidth="1"/>
    <col min="3589" max="3834" width="9.140625" style="22"/>
    <col min="3835" max="3835" width="4.85546875" style="22" customWidth="1"/>
    <col min="3836" max="3836" width="55.28515625" style="22" customWidth="1"/>
    <col min="3837" max="3844" width="10.28515625" style="22" customWidth="1"/>
    <col min="3845" max="4090" width="9.140625" style="22"/>
    <col min="4091" max="4091" width="4.85546875" style="22" customWidth="1"/>
    <col min="4092" max="4092" width="55.28515625" style="22" customWidth="1"/>
    <col min="4093" max="4100" width="10.28515625" style="22" customWidth="1"/>
    <col min="4101" max="4346" width="9.140625" style="22"/>
    <col min="4347" max="4347" width="4.85546875" style="22" customWidth="1"/>
    <col min="4348" max="4348" width="55.28515625" style="22" customWidth="1"/>
    <col min="4349" max="4356" width="10.28515625" style="22" customWidth="1"/>
    <col min="4357" max="4602" width="9.140625" style="22"/>
    <col min="4603" max="4603" width="4.85546875" style="22" customWidth="1"/>
    <col min="4604" max="4604" width="55.28515625" style="22" customWidth="1"/>
    <col min="4605" max="4612" width="10.28515625" style="22" customWidth="1"/>
    <col min="4613" max="4858" width="9.140625" style="22"/>
    <col min="4859" max="4859" width="4.85546875" style="22" customWidth="1"/>
    <col min="4860" max="4860" width="55.28515625" style="22" customWidth="1"/>
    <col min="4861" max="4868" width="10.28515625" style="22" customWidth="1"/>
    <col min="4869" max="5114" width="9.140625" style="22"/>
    <col min="5115" max="5115" width="4.85546875" style="22" customWidth="1"/>
    <col min="5116" max="5116" width="55.28515625" style="22" customWidth="1"/>
    <col min="5117" max="5124" width="10.28515625" style="22" customWidth="1"/>
    <col min="5125" max="5370" width="9.140625" style="22"/>
    <col min="5371" max="5371" width="4.85546875" style="22" customWidth="1"/>
    <col min="5372" max="5372" width="55.28515625" style="22" customWidth="1"/>
    <col min="5373" max="5380" width="10.28515625" style="22" customWidth="1"/>
    <col min="5381" max="5626" width="9.140625" style="22"/>
    <col min="5627" max="5627" width="4.85546875" style="22" customWidth="1"/>
    <col min="5628" max="5628" width="55.28515625" style="22" customWidth="1"/>
    <col min="5629" max="5636" width="10.28515625" style="22" customWidth="1"/>
    <col min="5637" max="5882" width="9.140625" style="22"/>
    <col min="5883" max="5883" width="4.85546875" style="22" customWidth="1"/>
    <col min="5884" max="5884" width="55.28515625" style="22" customWidth="1"/>
    <col min="5885" max="5892" width="10.28515625" style="22" customWidth="1"/>
    <col min="5893" max="6138" width="9.140625" style="22"/>
    <col min="6139" max="6139" width="4.85546875" style="22" customWidth="1"/>
    <col min="6140" max="6140" width="55.28515625" style="22" customWidth="1"/>
    <col min="6141" max="6148" width="10.28515625" style="22" customWidth="1"/>
    <col min="6149" max="6394" width="9.140625" style="22"/>
    <col min="6395" max="6395" width="4.85546875" style="22" customWidth="1"/>
    <col min="6396" max="6396" width="55.28515625" style="22" customWidth="1"/>
    <col min="6397" max="6404" width="10.28515625" style="22" customWidth="1"/>
    <col min="6405" max="6650" width="9.140625" style="22"/>
    <col min="6651" max="6651" width="4.85546875" style="22" customWidth="1"/>
    <col min="6652" max="6652" width="55.28515625" style="22" customWidth="1"/>
    <col min="6653" max="6660" width="10.28515625" style="22" customWidth="1"/>
    <col min="6661" max="6906" width="9.140625" style="22"/>
    <col min="6907" max="6907" width="4.85546875" style="22" customWidth="1"/>
    <col min="6908" max="6908" width="55.28515625" style="22" customWidth="1"/>
    <col min="6909" max="6916" width="10.28515625" style="22" customWidth="1"/>
    <col min="6917" max="7162" width="9.140625" style="22"/>
    <col min="7163" max="7163" width="4.85546875" style="22" customWidth="1"/>
    <col min="7164" max="7164" width="55.28515625" style="22" customWidth="1"/>
    <col min="7165" max="7172" width="10.28515625" style="22" customWidth="1"/>
    <col min="7173" max="7418" width="9.140625" style="22"/>
    <col min="7419" max="7419" width="4.85546875" style="22" customWidth="1"/>
    <col min="7420" max="7420" width="55.28515625" style="22" customWidth="1"/>
    <col min="7421" max="7428" width="10.28515625" style="22" customWidth="1"/>
    <col min="7429" max="7674" width="9.140625" style="22"/>
    <col min="7675" max="7675" width="4.85546875" style="22" customWidth="1"/>
    <col min="7676" max="7676" width="55.28515625" style="22" customWidth="1"/>
    <col min="7677" max="7684" width="10.28515625" style="22" customWidth="1"/>
    <col min="7685" max="7930" width="9.140625" style="22"/>
    <col min="7931" max="7931" width="4.85546875" style="22" customWidth="1"/>
    <col min="7932" max="7932" width="55.28515625" style="22" customWidth="1"/>
    <col min="7933" max="7940" width="10.28515625" style="22" customWidth="1"/>
    <col min="7941" max="8186" width="9.140625" style="22"/>
    <col min="8187" max="8187" width="4.85546875" style="22" customWidth="1"/>
    <col min="8188" max="8188" width="55.28515625" style="22" customWidth="1"/>
    <col min="8189" max="8196" width="10.28515625" style="22" customWidth="1"/>
    <col min="8197" max="8442" width="9.140625" style="22"/>
    <col min="8443" max="8443" width="4.85546875" style="22" customWidth="1"/>
    <col min="8444" max="8444" width="55.28515625" style="22" customWidth="1"/>
    <col min="8445" max="8452" width="10.28515625" style="22" customWidth="1"/>
    <col min="8453" max="8698" width="9.140625" style="22"/>
    <col min="8699" max="8699" width="4.85546875" style="22" customWidth="1"/>
    <col min="8700" max="8700" width="55.28515625" style="22" customWidth="1"/>
    <col min="8701" max="8708" width="10.28515625" style="22" customWidth="1"/>
    <col min="8709" max="8954" width="9.140625" style="22"/>
    <col min="8955" max="8955" width="4.85546875" style="22" customWidth="1"/>
    <col min="8956" max="8956" width="55.28515625" style="22" customWidth="1"/>
    <col min="8957" max="8964" width="10.28515625" style="22" customWidth="1"/>
    <col min="8965" max="9210" width="9.140625" style="22"/>
    <col min="9211" max="9211" width="4.85546875" style="22" customWidth="1"/>
    <col min="9212" max="9212" width="55.28515625" style="22" customWidth="1"/>
    <col min="9213" max="9220" width="10.28515625" style="22" customWidth="1"/>
    <col min="9221" max="9466" width="9.140625" style="22"/>
    <col min="9467" max="9467" width="4.85546875" style="22" customWidth="1"/>
    <col min="9468" max="9468" width="55.28515625" style="22" customWidth="1"/>
    <col min="9469" max="9476" width="10.28515625" style="22" customWidth="1"/>
    <col min="9477" max="9722" width="9.140625" style="22"/>
    <col min="9723" max="9723" width="4.85546875" style="22" customWidth="1"/>
    <col min="9724" max="9724" width="55.28515625" style="22" customWidth="1"/>
    <col min="9725" max="9732" width="10.28515625" style="22" customWidth="1"/>
    <col min="9733" max="9978" width="9.140625" style="22"/>
    <col min="9979" max="9979" width="4.85546875" style="22" customWidth="1"/>
    <col min="9980" max="9980" width="55.28515625" style="22" customWidth="1"/>
    <col min="9981" max="9988" width="10.28515625" style="22" customWidth="1"/>
    <col min="9989" max="10234" width="9.140625" style="22"/>
    <col min="10235" max="10235" width="4.85546875" style="22" customWidth="1"/>
    <col min="10236" max="10236" width="55.28515625" style="22" customWidth="1"/>
    <col min="10237" max="10244" width="10.28515625" style="22" customWidth="1"/>
    <col min="10245" max="10490" width="9.140625" style="22"/>
    <col min="10491" max="10491" width="4.85546875" style="22" customWidth="1"/>
    <col min="10492" max="10492" width="55.28515625" style="22" customWidth="1"/>
    <col min="10493" max="10500" width="10.28515625" style="22" customWidth="1"/>
    <col min="10501" max="10746" width="9.140625" style="22"/>
    <col min="10747" max="10747" width="4.85546875" style="22" customWidth="1"/>
    <col min="10748" max="10748" width="55.28515625" style="22" customWidth="1"/>
    <col min="10749" max="10756" width="10.28515625" style="22" customWidth="1"/>
    <col min="10757" max="11002" width="9.140625" style="22"/>
    <col min="11003" max="11003" width="4.85546875" style="22" customWidth="1"/>
    <col min="11004" max="11004" width="55.28515625" style="22" customWidth="1"/>
    <col min="11005" max="11012" width="10.28515625" style="22" customWidth="1"/>
    <col min="11013" max="11258" width="9.140625" style="22"/>
    <col min="11259" max="11259" width="4.85546875" style="22" customWidth="1"/>
    <col min="11260" max="11260" width="55.28515625" style="22" customWidth="1"/>
    <col min="11261" max="11268" width="10.28515625" style="22" customWidth="1"/>
    <col min="11269" max="11514" width="9.140625" style="22"/>
    <col min="11515" max="11515" width="4.85546875" style="22" customWidth="1"/>
    <col min="11516" max="11516" width="55.28515625" style="22" customWidth="1"/>
    <col min="11517" max="11524" width="10.28515625" style="22" customWidth="1"/>
    <col min="11525" max="11770" width="9.140625" style="22"/>
    <col min="11771" max="11771" width="4.85546875" style="22" customWidth="1"/>
    <col min="11772" max="11772" width="55.28515625" style="22" customWidth="1"/>
    <col min="11773" max="11780" width="10.28515625" style="22" customWidth="1"/>
    <col min="11781" max="12026" width="9.140625" style="22"/>
    <col min="12027" max="12027" width="4.85546875" style="22" customWidth="1"/>
    <col min="12028" max="12028" width="55.28515625" style="22" customWidth="1"/>
    <col min="12029" max="12036" width="10.28515625" style="22" customWidth="1"/>
    <col min="12037" max="12282" width="9.140625" style="22"/>
    <col min="12283" max="12283" width="4.85546875" style="22" customWidth="1"/>
    <col min="12284" max="12284" width="55.28515625" style="22" customWidth="1"/>
    <col min="12285" max="12292" width="10.28515625" style="22" customWidth="1"/>
    <col min="12293" max="12538" width="9.140625" style="22"/>
    <col min="12539" max="12539" width="4.85546875" style="22" customWidth="1"/>
    <col min="12540" max="12540" width="55.28515625" style="22" customWidth="1"/>
    <col min="12541" max="12548" width="10.28515625" style="22" customWidth="1"/>
    <col min="12549" max="12794" width="9.140625" style="22"/>
    <col min="12795" max="12795" width="4.85546875" style="22" customWidth="1"/>
    <col min="12796" max="12796" width="55.28515625" style="22" customWidth="1"/>
    <col min="12797" max="12804" width="10.28515625" style="22" customWidth="1"/>
    <col min="12805" max="13050" width="9.140625" style="22"/>
    <col min="13051" max="13051" width="4.85546875" style="22" customWidth="1"/>
    <col min="13052" max="13052" width="55.28515625" style="22" customWidth="1"/>
    <col min="13053" max="13060" width="10.28515625" style="22" customWidth="1"/>
    <col min="13061" max="13306" width="9.140625" style="22"/>
    <col min="13307" max="13307" width="4.85546875" style="22" customWidth="1"/>
    <col min="13308" max="13308" width="55.28515625" style="22" customWidth="1"/>
    <col min="13309" max="13316" width="10.28515625" style="22" customWidth="1"/>
    <col min="13317" max="13562" width="9.140625" style="22"/>
    <col min="13563" max="13563" width="4.85546875" style="22" customWidth="1"/>
    <col min="13564" max="13564" width="55.28515625" style="22" customWidth="1"/>
    <col min="13565" max="13572" width="10.28515625" style="22" customWidth="1"/>
    <col min="13573" max="13818" width="9.140625" style="22"/>
    <col min="13819" max="13819" width="4.85546875" style="22" customWidth="1"/>
    <col min="13820" max="13820" width="55.28515625" style="22" customWidth="1"/>
    <col min="13821" max="13828" width="10.28515625" style="22" customWidth="1"/>
    <col min="13829" max="14074" width="9.140625" style="22"/>
    <col min="14075" max="14075" width="4.85546875" style="22" customWidth="1"/>
    <col min="14076" max="14076" width="55.28515625" style="22" customWidth="1"/>
    <col min="14077" max="14084" width="10.28515625" style="22" customWidth="1"/>
    <col min="14085" max="14330" width="9.140625" style="22"/>
    <col min="14331" max="14331" width="4.85546875" style="22" customWidth="1"/>
    <col min="14332" max="14332" width="55.28515625" style="22" customWidth="1"/>
    <col min="14333" max="14340" width="10.28515625" style="22" customWidth="1"/>
    <col min="14341" max="14586" width="9.140625" style="22"/>
    <col min="14587" max="14587" width="4.85546875" style="22" customWidth="1"/>
    <col min="14588" max="14588" width="55.28515625" style="22" customWidth="1"/>
    <col min="14589" max="14596" width="10.28515625" style="22" customWidth="1"/>
    <col min="14597" max="14842" width="9.140625" style="22"/>
    <col min="14843" max="14843" width="4.85546875" style="22" customWidth="1"/>
    <col min="14844" max="14844" width="55.28515625" style="22" customWidth="1"/>
    <col min="14845" max="14852" width="10.28515625" style="22" customWidth="1"/>
    <col min="14853" max="15098" width="9.140625" style="22"/>
    <col min="15099" max="15099" width="4.85546875" style="22" customWidth="1"/>
    <col min="15100" max="15100" width="55.28515625" style="22" customWidth="1"/>
    <col min="15101" max="15108" width="10.28515625" style="22" customWidth="1"/>
    <col min="15109" max="15354" width="9.140625" style="22"/>
    <col min="15355" max="15355" width="4.85546875" style="22" customWidth="1"/>
    <col min="15356" max="15356" width="55.28515625" style="22" customWidth="1"/>
    <col min="15357" max="15364" width="10.28515625" style="22" customWidth="1"/>
    <col min="15365" max="15610" width="9.140625" style="22"/>
    <col min="15611" max="15611" width="4.85546875" style="22" customWidth="1"/>
    <col min="15612" max="15612" width="55.28515625" style="22" customWidth="1"/>
    <col min="15613" max="15620" width="10.28515625" style="22" customWidth="1"/>
    <col min="15621" max="15866" width="9.140625" style="22"/>
    <col min="15867" max="15867" width="4.85546875" style="22" customWidth="1"/>
    <col min="15868" max="15868" width="55.28515625" style="22" customWidth="1"/>
    <col min="15869" max="15876" width="10.28515625" style="22" customWidth="1"/>
    <col min="15877" max="16122" width="9.140625" style="22"/>
    <col min="16123" max="16123" width="4.85546875" style="22" customWidth="1"/>
    <col min="16124" max="16124" width="55.28515625" style="22" customWidth="1"/>
    <col min="16125" max="16132" width="10.28515625" style="22" customWidth="1"/>
    <col min="16133" max="16384" width="9.140625" style="22"/>
  </cols>
  <sheetData>
    <row r="2" spans="3:16" ht="20.25" customHeight="1" x14ac:dyDescent="0.25">
      <c r="C2" s="74"/>
      <c r="D2" s="74"/>
      <c r="E2" s="75"/>
      <c r="F2" s="74"/>
      <c r="G2" s="429"/>
      <c r="H2" s="76"/>
      <c r="I2" s="430"/>
      <c r="J2" s="74"/>
      <c r="K2" s="429"/>
      <c r="L2" s="74"/>
      <c r="M2" s="429"/>
      <c r="N2" s="74"/>
      <c r="O2" s="429"/>
      <c r="P2" s="74"/>
    </row>
    <row r="3" spans="3:16" ht="20.25" customHeight="1" x14ac:dyDescent="0.25">
      <c r="C3" s="74"/>
      <c r="D3" s="74"/>
      <c r="E3" s="75"/>
      <c r="F3" s="74"/>
      <c r="G3" s="429"/>
      <c r="H3" s="76"/>
      <c r="I3" s="430"/>
      <c r="J3" s="74"/>
      <c r="K3" s="429"/>
      <c r="L3" s="856" t="s">
        <v>502</v>
      </c>
      <c r="M3" s="856"/>
      <c r="N3" s="856"/>
      <c r="O3" s="856"/>
      <c r="P3" s="856"/>
    </row>
    <row r="4" spans="3:16" ht="20.25" customHeight="1" x14ac:dyDescent="0.25">
      <c r="C4" s="861" t="s">
        <v>365</v>
      </c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</row>
    <row r="5" spans="3:16" ht="20.25" customHeight="1" x14ac:dyDescent="0.25">
      <c r="C5" s="402"/>
      <c r="D5" s="402"/>
      <c r="E5" s="402"/>
      <c r="F5" s="402"/>
      <c r="G5" s="431"/>
      <c r="H5" s="402"/>
      <c r="I5" s="431"/>
      <c r="J5" s="402"/>
      <c r="K5" s="431"/>
      <c r="L5" s="402"/>
      <c r="M5" s="431"/>
      <c r="N5" s="402"/>
      <c r="O5" s="431"/>
      <c r="P5" s="402"/>
    </row>
    <row r="6" spans="3:16" ht="20.25" customHeight="1" x14ac:dyDescent="0.25">
      <c r="C6" s="862" t="s">
        <v>848</v>
      </c>
      <c r="D6" s="862"/>
      <c r="E6" s="862"/>
      <c r="F6" s="862"/>
      <c r="G6" s="862"/>
      <c r="H6" s="862"/>
      <c r="I6" s="862"/>
      <c r="J6" s="862"/>
      <c r="K6" s="862"/>
      <c r="L6" s="862"/>
      <c r="M6" s="860" t="s">
        <v>839</v>
      </c>
      <c r="N6" s="860"/>
      <c r="O6" s="860"/>
      <c r="P6" s="860"/>
    </row>
    <row r="7" spans="3:16" ht="20.25" customHeight="1" x14ac:dyDescent="0.25">
      <c r="C7" s="862" t="s">
        <v>838</v>
      </c>
      <c r="D7" s="862"/>
      <c r="E7" s="862"/>
      <c r="F7" s="399"/>
      <c r="G7" s="863" t="s">
        <v>904</v>
      </c>
      <c r="H7" s="864"/>
      <c r="I7" s="864"/>
      <c r="J7" s="864"/>
      <c r="K7" s="864"/>
      <c r="L7" s="864"/>
      <c r="M7" s="864" t="s">
        <v>153</v>
      </c>
      <c r="N7" s="864"/>
      <c r="O7" s="864"/>
      <c r="P7" s="864"/>
    </row>
    <row r="8" spans="3:16" ht="20.25" customHeight="1" thickBot="1" x14ac:dyDescent="0.3">
      <c r="C8" s="398"/>
      <c r="D8" s="398"/>
      <c r="E8" s="399"/>
      <c r="F8" s="77"/>
      <c r="G8" s="432"/>
      <c r="H8" s="77"/>
      <c r="I8" s="432"/>
      <c r="J8" s="77"/>
      <c r="K8" s="432"/>
      <c r="L8" s="77"/>
      <c r="M8" s="432"/>
      <c r="N8" s="77"/>
      <c r="O8" s="432"/>
      <c r="P8" s="399"/>
    </row>
    <row r="9" spans="3:16" ht="43.5" customHeight="1" x14ac:dyDescent="0.25">
      <c r="C9" s="867" t="s">
        <v>1</v>
      </c>
      <c r="D9" s="871"/>
      <c r="E9" s="865" t="s">
        <v>519</v>
      </c>
      <c r="F9" s="869" t="s">
        <v>22</v>
      </c>
      <c r="G9" s="857" t="s">
        <v>214</v>
      </c>
      <c r="H9" s="859"/>
      <c r="I9" s="857" t="s">
        <v>215</v>
      </c>
      <c r="J9" s="859"/>
      <c r="K9" s="857" t="s">
        <v>216</v>
      </c>
      <c r="L9" s="858"/>
      <c r="M9" s="857" t="s">
        <v>154</v>
      </c>
      <c r="N9" s="859"/>
      <c r="O9" s="857" t="s">
        <v>364</v>
      </c>
      <c r="P9" s="859"/>
    </row>
    <row r="10" spans="3:16" s="25" customFormat="1" ht="51" customHeight="1" thickBot="1" x14ac:dyDescent="0.3">
      <c r="C10" s="868"/>
      <c r="D10" s="872"/>
      <c r="E10" s="866"/>
      <c r="F10" s="870"/>
      <c r="G10" s="662" t="s">
        <v>363</v>
      </c>
      <c r="H10" s="662" t="s">
        <v>917</v>
      </c>
      <c r="I10" s="662" t="s">
        <v>363</v>
      </c>
      <c r="J10" s="662" t="s">
        <v>917</v>
      </c>
      <c r="K10" s="662" t="s">
        <v>363</v>
      </c>
      <c r="L10" s="665" t="s">
        <v>917</v>
      </c>
      <c r="M10" s="662" t="s">
        <v>363</v>
      </c>
      <c r="N10" s="666" t="s">
        <v>917</v>
      </c>
      <c r="O10" s="662" t="s">
        <v>363</v>
      </c>
      <c r="P10" s="666" t="s">
        <v>917</v>
      </c>
    </row>
    <row r="11" spans="3:16" s="25" customFormat="1" ht="20.25" customHeight="1" x14ac:dyDescent="0.25">
      <c r="C11" s="669" t="s">
        <v>2</v>
      </c>
      <c r="D11" s="669"/>
      <c r="E11" s="670" t="s">
        <v>367</v>
      </c>
      <c r="F11" s="671">
        <v>1</v>
      </c>
      <c r="G11" s="598">
        <f>G12+G13+G14</f>
        <v>0</v>
      </c>
      <c r="H11" s="598">
        <f t="shared" ref="H11:M11" si="0">H12+H13+H14</f>
        <v>93840000</v>
      </c>
      <c r="I11" s="598">
        <f t="shared" si="0"/>
        <v>0</v>
      </c>
      <c r="J11" s="598">
        <f t="shared" si="0"/>
        <v>92840000</v>
      </c>
      <c r="K11" s="598"/>
      <c r="L11" s="599"/>
      <c r="M11" s="664">
        <f t="shared" si="0"/>
        <v>51727</v>
      </c>
      <c r="N11" s="664">
        <f>N12+N13+N14</f>
        <v>48327874</v>
      </c>
      <c r="O11" s="664">
        <f>O12+O13+O14</f>
        <v>883656</v>
      </c>
      <c r="P11" s="664">
        <f>P12+P13+P14</f>
        <v>41494051</v>
      </c>
    </row>
    <row r="12" spans="3:16" s="25" customFormat="1" ht="20.25" customHeight="1" x14ac:dyDescent="0.25">
      <c r="C12" s="53" t="s">
        <v>3</v>
      </c>
      <c r="D12" s="53"/>
      <c r="E12" s="248" t="s">
        <v>600</v>
      </c>
      <c r="F12" s="309">
        <v>11</v>
      </c>
      <c r="G12" s="600"/>
      <c r="H12" s="601"/>
      <c r="I12" s="600"/>
      <c r="J12" s="601"/>
      <c r="K12" s="600"/>
      <c r="L12" s="602"/>
      <c r="M12" s="600"/>
      <c r="N12" s="601"/>
      <c r="O12" s="600"/>
      <c r="P12" s="601"/>
    </row>
    <row r="13" spans="3:16" s="25" customFormat="1" ht="20.25" customHeight="1" x14ac:dyDescent="0.25">
      <c r="C13" s="53" t="s">
        <v>4</v>
      </c>
      <c r="D13" s="53"/>
      <c r="E13" s="248" t="s">
        <v>601</v>
      </c>
      <c r="F13" s="309">
        <v>13</v>
      </c>
      <c r="G13" s="600"/>
      <c r="H13" s="601"/>
      <c r="I13" s="600"/>
      <c r="J13" s="601"/>
      <c r="K13" s="600"/>
      <c r="L13" s="602"/>
      <c r="M13" s="600"/>
      <c r="N13" s="601"/>
      <c r="O13" s="600">
        <v>878799</v>
      </c>
      <c r="P13" s="601"/>
    </row>
    <row r="14" spans="3:16" s="25" customFormat="1" ht="20.25" customHeight="1" x14ac:dyDescent="0.25">
      <c r="C14" s="53" t="s">
        <v>5</v>
      </c>
      <c r="D14" s="53"/>
      <c r="E14" s="248" t="s">
        <v>602</v>
      </c>
      <c r="F14" s="309">
        <v>14</v>
      </c>
      <c r="G14" s="477">
        <f>SUM(G15:G19)</f>
        <v>0</v>
      </c>
      <c r="H14" s="477">
        <f t="shared" ref="H14:O14" si="1">SUM(H15:H19)</f>
        <v>93840000</v>
      </c>
      <c r="I14" s="477">
        <f t="shared" si="1"/>
        <v>0</v>
      </c>
      <c r="J14" s="477">
        <f t="shared" si="1"/>
        <v>92840000</v>
      </c>
      <c r="K14" s="600"/>
      <c r="L14" s="602"/>
      <c r="M14" s="477">
        <f>SUM(M15:M19)</f>
        <v>51727</v>
      </c>
      <c r="N14" s="477">
        <f>SUM(N15:N19)</f>
        <v>48327874</v>
      </c>
      <c r="O14" s="477">
        <f t="shared" si="1"/>
        <v>4857</v>
      </c>
      <c r="P14" s="477">
        <f>SUM(P15:P19)</f>
        <v>41494051</v>
      </c>
    </row>
    <row r="15" spans="3:16" s="25" customFormat="1" ht="20.25" customHeight="1" x14ac:dyDescent="0.25">
      <c r="C15" s="53" t="s">
        <v>6</v>
      </c>
      <c r="D15" s="53"/>
      <c r="E15" s="249" t="s">
        <v>603</v>
      </c>
      <c r="F15" s="309">
        <v>141</v>
      </c>
      <c r="G15" s="600"/>
      <c r="H15" s="601">
        <v>2580000</v>
      </c>
      <c r="I15" s="600"/>
      <c r="J15" s="601">
        <v>2580000</v>
      </c>
      <c r="K15" s="600"/>
      <c r="L15" s="602"/>
      <c r="M15" s="600"/>
      <c r="N15" s="601">
        <v>1833218</v>
      </c>
      <c r="O15" s="600"/>
      <c r="P15" s="601">
        <v>1833218</v>
      </c>
    </row>
    <row r="16" spans="3:16" s="25" customFormat="1" ht="20.25" customHeight="1" x14ac:dyDescent="0.25">
      <c r="C16" s="53" t="s">
        <v>7</v>
      </c>
      <c r="D16" s="53"/>
      <c r="E16" s="249" t="s">
        <v>604</v>
      </c>
      <c r="F16" s="309">
        <v>142</v>
      </c>
      <c r="G16" s="600"/>
      <c r="H16" s="601">
        <v>86600000</v>
      </c>
      <c r="I16" s="600"/>
      <c r="J16" s="601">
        <v>85600000</v>
      </c>
      <c r="K16" s="600"/>
      <c r="L16" s="602"/>
      <c r="M16" s="600"/>
      <c r="N16" s="601">
        <v>44151779</v>
      </c>
      <c r="O16" s="600"/>
      <c r="P16" s="601">
        <v>37707584</v>
      </c>
    </row>
    <row r="17" spans="3:18" s="25" customFormat="1" ht="20.25" customHeight="1" x14ac:dyDescent="0.25">
      <c r="C17" s="53" t="s">
        <v>8</v>
      </c>
      <c r="D17" s="53"/>
      <c r="E17" s="249" t="s">
        <v>605</v>
      </c>
      <c r="F17" s="309">
        <v>143</v>
      </c>
      <c r="G17" s="600"/>
      <c r="H17" s="601"/>
      <c r="I17" s="600"/>
      <c r="J17" s="601"/>
      <c r="K17" s="600"/>
      <c r="L17" s="602"/>
      <c r="M17" s="600"/>
      <c r="N17" s="601"/>
      <c r="O17" s="600"/>
      <c r="P17" s="601"/>
    </row>
    <row r="18" spans="3:18" s="25" customFormat="1" ht="20.25" customHeight="1" x14ac:dyDescent="0.25">
      <c r="C18" s="53" t="s">
        <v>9</v>
      </c>
      <c r="D18" s="53"/>
      <c r="E18" s="249" t="s">
        <v>368</v>
      </c>
      <c r="F18" s="309">
        <v>144</v>
      </c>
      <c r="G18" s="600"/>
      <c r="H18" s="601"/>
      <c r="I18" s="600"/>
      <c r="J18" s="601"/>
      <c r="K18" s="600"/>
      <c r="L18" s="602"/>
      <c r="M18" s="600"/>
      <c r="N18" s="601"/>
      <c r="O18" s="600"/>
      <c r="P18" s="601"/>
    </row>
    <row r="19" spans="3:18" s="25" customFormat="1" ht="20.25" customHeight="1" x14ac:dyDescent="0.25">
      <c r="C19" s="53" t="s">
        <v>10</v>
      </c>
      <c r="D19" s="53"/>
      <c r="E19" s="249" t="s">
        <v>606</v>
      </c>
      <c r="F19" s="309">
        <v>145</v>
      </c>
      <c r="G19" s="600"/>
      <c r="H19" s="601">
        <v>4660000</v>
      </c>
      <c r="I19" s="600"/>
      <c r="J19" s="601">
        <v>4660000</v>
      </c>
      <c r="K19" s="600"/>
      <c r="L19" s="602"/>
      <c r="M19" s="600">
        <v>51727</v>
      </c>
      <c r="N19" s="601">
        <v>2342877</v>
      </c>
      <c r="O19" s="600">
        <v>4857</v>
      </c>
      <c r="P19" s="601">
        <v>1953249</v>
      </c>
    </row>
    <row r="20" spans="3:18" s="25" customFormat="1" ht="20.25" customHeight="1" x14ac:dyDescent="0.25">
      <c r="C20" s="445" t="s">
        <v>11</v>
      </c>
      <c r="D20" s="445"/>
      <c r="E20" s="446" t="s">
        <v>607</v>
      </c>
      <c r="F20" s="442">
        <v>2</v>
      </c>
      <c r="G20" s="603">
        <f t="shared" ref="G20:M20" si="2">G21+G34+G45+G46+G54+G55+G65+G75+G84</f>
        <v>37144000</v>
      </c>
      <c r="H20" s="603">
        <f t="shared" si="2"/>
        <v>88617000</v>
      </c>
      <c r="I20" s="603">
        <f t="shared" si="2"/>
        <v>19808000</v>
      </c>
      <c r="J20" s="603">
        <f t="shared" si="2"/>
        <v>47167500</v>
      </c>
      <c r="K20" s="603">
        <f t="shared" si="2"/>
        <v>19785232</v>
      </c>
      <c r="L20" s="603">
        <f t="shared" si="2"/>
        <v>40688344</v>
      </c>
      <c r="M20" s="603">
        <f t="shared" si="2"/>
        <v>19660331</v>
      </c>
      <c r="N20" s="603">
        <f>N21+N34+N45+N46+N54+N55+N65+N75+N84</f>
        <v>37357266</v>
      </c>
      <c r="O20" s="603">
        <f>O21+O34+O45+O55</f>
        <v>19903700</v>
      </c>
      <c r="P20" s="603">
        <f>P21+P34+P45+P46+P54+P55+P65+P75+P84</f>
        <v>27714823</v>
      </c>
    </row>
    <row r="21" spans="3:18" s="25" customFormat="1" ht="20.25" customHeight="1" x14ac:dyDescent="0.25">
      <c r="C21" s="53" t="s">
        <v>15</v>
      </c>
      <c r="D21" s="53"/>
      <c r="E21" s="250" t="s">
        <v>608</v>
      </c>
      <c r="F21" s="310" t="s">
        <v>217</v>
      </c>
      <c r="G21" s="604">
        <v>37144000</v>
      </c>
      <c r="H21" s="600">
        <v>42060000</v>
      </c>
      <c r="I21" s="600">
        <v>19749000</v>
      </c>
      <c r="J21" s="600">
        <v>16547000</v>
      </c>
      <c r="K21" s="600">
        <f t="shared" ref="K21:P21" si="3">K22+K31</f>
        <v>19749000</v>
      </c>
      <c r="L21" s="600">
        <f t="shared" si="3"/>
        <v>14996755</v>
      </c>
      <c r="M21" s="600">
        <f t="shared" si="3"/>
        <v>19625231</v>
      </c>
      <c r="N21" s="600">
        <f t="shared" si="3"/>
        <v>14337752</v>
      </c>
      <c r="O21" s="600">
        <f t="shared" si="3"/>
        <v>19625206</v>
      </c>
      <c r="P21" s="600">
        <f t="shared" si="3"/>
        <v>14337752</v>
      </c>
      <c r="R21" s="263">
        <f>M21+N21</f>
        <v>33962983</v>
      </c>
    </row>
    <row r="22" spans="3:18" s="62" customFormat="1" ht="20.25" customHeight="1" x14ac:dyDescent="0.25">
      <c r="C22" s="53" t="s">
        <v>16</v>
      </c>
      <c r="D22" s="53"/>
      <c r="E22" s="251" t="s">
        <v>609</v>
      </c>
      <c r="F22" s="310" t="s">
        <v>218</v>
      </c>
      <c r="G22" s="605">
        <f>G23+G30</f>
        <v>0</v>
      </c>
      <c r="H22" s="606">
        <f>H23+H30</f>
        <v>0</v>
      </c>
      <c r="I22" s="606">
        <f t="shared" ref="I22:P22" si="4">I23+I30</f>
        <v>0</v>
      </c>
      <c r="J22" s="606">
        <f t="shared" si="4"/>
        <v>0</v>
      </c>
      <c r="K22" s="606">
        <f t="shared" si="4"/>
        <v>19749000</v>
      </c>
      <c r="L22" s="606">
        <f t="shared" si="4"/>
        <v>14996755</v>
      </c>
      <c r="M22" s="606">
        <f t="shared" si="4"/>
        <v>19625231</v>
      </c>
      <c r="N22" s="606">
        <f t="shared" si="4"/>
        <v>14337752</v>
      </c>
      <c r="O22" s="606">
        <f t="shared" si="4"/>
        <v>19625206</v>
      </c>
      <c r="P22" s="606">
        <f t="shared" si="4"/>
        <v>14337752</v>
      </c>
    </row>
    <row r="23" spans="3:18" s="62" customFormat="1" ht="18.75" customHeight="1" x14ac:dyDescent="0.25">
      <c r="C23" s="53" t="s">
        <v>17</v>
      </c>
      <c r="D23" s="53"/>
      <c r="E23" s="253" t="s">
        <v>369</v>
      </c>
      <c r="F23" s="311" t="s">
        <v>219</v>
      </c>
      <c r="G23" s="605">
        <f>SUM(G24:G29)</f>
        <v>0</v>
      </c>
      <c r="H23" s="606">
        <f>SUM(H24:H29)</f>
        <v>0</v>
      </c>
      <c r="I23" s="606">
        <f t="shared" ref="I23:P23" si="5">SUM(I24:I29)</f>
        <v>0</v>
      </c>
      <c r="J23" s="606">
        <f t="shared" si="5"/>
        <v>0</v>
      </c>
      <c r="K23" s="606">
        <f t="shared" si="5"/>
        <v>19749000</v>
      </c>
      <c r="L23" s="606">
        <f t="shared" si="5"/>
        <v>14996755</v>
      </c>
      <c r="M23" s="606">
        <f t="shared" si="5"/>
        <v>19625231</v>
      </c>
      <c r="N23" s="606">
        <f t="shared" si="5"/>
        <v>14337752</v>
      </c>
      <c r="O23" s="606">
        <f t="shared" si="5"/>
        <v>19625206</v>
      </c>
      <c r="P23" s="606">
        <f t="shared" si="5"/>
        <v>14337752</v>
      </c>
    </row>
    <row r="24" spans="3:18" s="62" customFormat="1" ht="20.25" customHeight="1" x14ac:dyDescent="0.25">
      <c r="C24" s="53" t="s">
        <v>18</v>
      </c>
      <c r="D24" s="53"/>
      <c r="E24" s="254" t="s">
        <v>370</v>
      </c>
      <c r="F24" s="312" t="s">
        <v>220</v>
      </c>
      <c r="G24" s="607"/>
      <c r="H24" s="489"/>
      <c r="I24" s="485"/>
      <c r="J24" s="608"/>
      <c r="K24" s="609">
        <v>19749000</v>
      </c>
      <c r="L24" s="608">
        <v>1600000</v>
      </c>
      <c r="M24" s="609">
        <v>19625231</v>
      </c>
      <c r="N24" s="608">
        <v>1129117</v>
      </c>
      <c r="O24" s="609">
        <v>19625206</v>
      </c>
      <c r="P24" s="608">
        <v>1129117</v>
      </c>
    </row>
    <row r="25" spans="3:18" s="62" customFormat="1" ht="12.75" x14ac:dyDescent="0.25">
      <c r="C25" s="53" t="s">
        <v>19</v>
      </c>
      <c r="D25" s="53"/>
      <c r="E25" s="254" t="s">
        <v>371</v>
      </c>
      <c r="F25" s="312" t="s">
        <v>221</v>
      </c>
      <c r="G25" s="604"/>
      <c r="H25" s="608"/>
      <c r="I25" s="609"/>
      <c r="J25" s="608"/>
      <c r="K25" s="609"/>
      <c r="L25" s="608"/>
      <c r="M25" s="609"/>
      <c r="N25" s="608"/>
      <c r="O25" s="609"/>
      <c r="P25" s="608"/>
    </row>
    <row r="26" spans="3:18" s="62" customFormat="1" ht="12.75" x14ac:dyDescent="0.25">
      <c r="C26" s="53" t="s">
        <v>12</v>
      </c>
      <c r="D26" s="53"/>
      <c r="E26" s="254" t="s">
        <v>610</v>
      </c>
      <c r="F26" s="312" t="s">
        <v>222</v>
      </c>
      <c r="G26" s="604"/>
      <c r="H26" s="608"/>
      <c r="I26" s="609"/>
      <c r="J26" s="608"/>
      <c r="K26" s="609"/>
      <c r="L26" s="608">
        <v>5945425</v>
      </c>
      <c r="M26" s="609"/>
      <c r="N26" s="608">
        <v>5921150</v>
      </c>
      <c r="O26" s="609"/>
      <c r="P26" s="608">
        <v>5921150</v>
      </c>
    </row>
    <row r="27" spans="3:18" s="25" customFormat="1" ht="12.75" x14ac:dyDescent="0.25">
      <c r="C27" s="53" t="s">
        <v>13</v>
      </c>
      <c r="D27" s="53"/>
      <c r="E27" s="254" t="s">
        <v>611</v>
      </c>
      <c r="F27" s="312" t="s">
        <v>223</v>
      </c>
      <c r="G27" s="604"/>
      <c r="H27" s="608"/>
      <c r="I27" s="609"/>
      <c r="J27" s="601"/>
      <c r="K27" s="600"/>
      <c r="L27" s="601">
        <v>7451330</v>
      </c>
      <c r="M27" s="600"/>
      <c r="N27" s="601">
        <v>7287485</v>
      </c>
      <c r="O27" s="600"/>
      <c r="P27" s="601">
        <v>7287485</v>
      </c>
    </row>
    <row r="28" spans="3:18" s="25" customFormat="1" ht="20.25" customHeight="1" x14ac:dyDescent="0.25">
      <c r="C28" s="53" t="s">
        <v>14</v>
      </c>
      <c r="D28" s="53"/>
      <c r="E28" s="254" t="s">
        <v>372</v>
      </c>
      <c r="F28" s="312" t="s">
        <v>224</v>
      </c>
      <c r="G28" s="604"/>
      <c r="H28" s="608"/>
      <c r="I28" s="609"/>
      <c r="J28" s="601"/>
      <c r="K28" s="600"/>
      <c r="L28" s="601"/>
      <c r="M28" s="600"/>
      <c r="N28" s="601"/>
      <c r="O28" s="600"/>
      <c r="P28" s="601"/>
    </row>
    <row r="29" spans="3:18" s="25" customFormat="1" ht="20.25" customHeight="1" x14ac:dyDescent="0.25">
      <c r="C29" s="27" t="s">
        <v>11</v>
      </c>
      <c r="D29" s="27"/>
      <c r="E29" s="254" t="s">
        <v>612</v>
      </c>
      <c r="F29" s="312" t="s">
        <v>225</v>
      </c>
      <c r="G29" s="604"/>
      <c r="H29" s="608"/>
      <c r="I29" s="609"/>
      <c r="J29" s="601"/>
      <c r="K29" s="600"/>
      <c r="L29" s="601"/>
      <c r="M29" s="600"/>
      <c r="N29" s="601"/>
      <c r="O29" s="600"/>
      <c r="P29" s="601"/>
    </row>
    <row r="30" spans="3:18" s="25" customFormat="1" ht="20.25" customHeight="1" x14ac:dyDescent="0.25">
      <c r="C30" s="26" t="s">
        <v>15</v>
      </c>
      <c r="D30" s="26"/>
      <c r="E30" s="253" t="s">
        <v>373</v>
      </c>
      <c r="F30" s="312" t="s">
        <v>226</v>
      </c>
      <c r="G30" s="604"/>
      <c r="H30" s="601"/>
      <c r="I30" s="600"/>
      <c r="J30" s="601"/>
      <c r="K30" s="600"/>
      <c r="L30" s="601"/>
      <c r="M30" s="600"/>
      <c r="N30" s="601"/>
      <c r="O30" s="600"/>
      <c r="P30" s="601"/>
    </row>
    <row r="31" spans="3:18" s="25" customFormat="1" ht="20.25" customHeight="1" x14ac:dyDescent="0.25">
      <c r="C31" s="27" t="s">
        <v>16</v>
      </c>
      <c r="D31" s="27"/>
      <c r="E31" s="251" t="s">
        <v>613</v>
      </c>
      <c r="F31" s="313" t="s">
        <v>227</v>
      </c>
      <c r="G31" s="610">
        <f t="shared" ref="G31" si="6">G32+G33</f>
        <v>0</v>
      </c>
      <c r="H31" s="611">
        <f>H32+H33</f>
        <v>0</v>
      </c>
      <c r="I31" s="611">
        <f t="shared" ref="I31:P31" si="7">I32+I33</f>
        <v>0</v>
      </c>
      <c r="J31" s="477">
        <f t="shared" si="7"/>
        <v>0</v>
      </c>
      <c r="K31" s="477">
        <f t="shared" si="7"/>
        <v>0</v>
      </c>
      <c r="L31" s="477">
        <f t="shared" si="7"/>
        <v>0</v>
      </c>
      <c r="M31" s="477">
        <f t="shared" si="7"/>
        <v>0</v>
      </c>
      <c r="N31" s="477">
        <f t="shared" si="7"/>
        <v>0</v>
      </c>
      <c r="O31" s="477">
        <f t="shared" si="7"/>
        <v>0</v>
      </c>
      <c r="P31" s="477">
        <f t="shared" si="7"/>
        <v>0</v>
      </c>
    </row>
    <row r="32" spans="3:18" s="25" customFormat="1" ht="16.5" customHeight="1" x14ac:dyDescent="0.25">
      <c r="C32" s="26" t="s">
        <v>17</v>
      </c>
      <c r="D32" s="26"/>
      <c r="E32" s="253" t="s">
        <v>614</v>
      </c>
      <c r="F32" s="312" t="s">
        <v>228</v>
      </c>
      <c r="G32" s="610"/>
      <c r="H32" s="601"/>
      <c r="I32" s="600"/>
      <c r="J32" s="601"/>
      <c r="K32" s="600"/>
      <c r="L32" s="601"/>
      <c r="M32" s="600"/>
      <c r="N32" s="601"/>
      <c r="O32" s="600"/>
      <c r="P32" s="601"/>
    </row>
    <row r="33" spans="3:19" s="25" customFormat="1" ht="21.75" customHeight="1" x14ac:dyDescent="0.25">
      <c r="C33" s="27" t="s">
        <v>18</v>
      </c>
      <c r="D33" s="27"/>
      <c r="E33" s="253" t="s">
        <v>847</v>
      </c>
      <c r="F33" s="312" t="s">
        <v>229</v>
      </c>
      <c r="G33" s="604"/>
      <c r="H33" s="612"/>
      <c r="I33" s="613"/>
      <c r="J33" s="601"/>
      <c r="K33" s="600"/>
      <c r="L33" s="601"/>
      <c r="M33" s="600"/>
      <c r="N33" s="601"/>
      <c r="O33" s="600"/>
      <c r="P33" s="601"/>
    </row>
    <row r="34" spans="3:19" s="25" customFormat="1" ht="15.75" customHeight="1" x14ac:dyDescent="0.25">
      <c r="C34" s="439" t="s">
        <v>19</v>
      </c>
      <c r="D34" s="439"/>
      <c r="E34" s="443" t="s">
        <v>374</v>
      </c>
      <c r="F34" s="444" t="s">
        <v>230</v>
      </c>
      <c r="G34" s="603"/>
      <c r="H34" s="603">
        <v>23351500</v>
      </c>
      <c r="I34" s="603">
        <v>59000</v>
      </c>
      <c r="J34" s="603">
        <v>15094000</v>
      </c>
      <c r="K34" s="603">
        <f t="shared" ref="K34:M34" si="8">SUM(K35:K44)</f>
        <v>36232</v>
      </c>
      <c r="L34" s="603">
        <f t="shared" si="8"/>
        <v>14731655</v>
      </c>
      <c r="M34" s="603">
        <f t="shared" si="8"/>
        <v>35100</v>
      </c>
      <c r="N34" s="603">
        <f>SUM(N35:N44)</f>
        <v>12277747</v>
      </c>
      <c r="O34" s="603">
        <f>SUM(O35:O44)</f>
        <v>211500</v>
      </c>
      <c r="P34" s="603">
        <f>SUM(P35:P44)</f>
        <v>12357090</v>
      </c>
    </row>
    <row r="35" spans="3:19" s="25" customFormat="1" ht="12.75" x14ac:dyDescent="0.25">
      <c r="C35" s="27" t="s">
        <v>12</v>
      </c>
      <c r="D35" s="27"/>
      <c r="E35" s="252" t="s">
        <v>615</v>
      </c>
      <c r="F35" s="313" t="s">
        <v>588</v>
      </c>
      <c r="G35" s="605"/>
      <c r="H35" s="612"/>
      <c r="I35" s="613"/>
      <c r="J35" s="601"/>
      <c r="K35" s="600"/>
      <c r="L35" s="601">
        <v>1279563</v>
      </c>
      <c r="M35" s="600"/>
      <c r="N35" s="601">
        <v>1267436</v>
      </c>
      <c r="O35" s="600"/>
      <c r="P35" s="601">
        <v>1267436</v>
      </c>
    </row>
    <row r="36" spans="3:19" s="25" customFormat="1" ht="12.75" x14ac:dyDescent="0.25">
      <c r="C36" s="26" t="s">
        <v>13</v>
      </c>
      <c r="D36" s="26"/>
      <c r="E36" s="252" t="s">
        <v>616</v>
      </c>
      <c r="F36" s="313" t="s">
        <v>231</v>
      </c>
      <c r="G36" s="610"/>
      <c r="H36" s="601"/>
      <c r="I36" s="600"/>
      <c r="J36" s="601"/>
      <c r="K36" s="600"/>
      <c r="L36" s="601">
        <v>629984</v>
      </c>
      <c r="M36" s="600"/>
      <c r="N36" s="601">
        <v>560058</v>
      </c>
      <c r="O36" s="600"/>
      <c r="P36" s="601">
        <v>511236</v>
      </c>
      <c r="R36" s="263"/>
    </row>
    <row r="37" spans="3:19" s="25" customFormat="1" ht="12.75" x14ac:dyDescent="0.25">
      <c r="C37" s="27" t="s">
        <v>14</v>
      </c>
      <c r="D37" s="27"/>
      <c r="E37" s="252" t="s">
        <v>617</v>
      </c>
      <c r="F37" s="313" t="s">
        <v>232</v>
      </c>
      <c r="G37" s="610"/>
      <c r="H37" s="601"/>
      <c r="I37" s="600"/>
      <c r="J37" s="601"/>
      <c r="K37" s="600">
        <v>24428</v>
      </c>
      <c r="L37" s="601">
        <v>6148061</v>
      </c>
      <c r="M37" s="600">
        <v>24296</v>
      </c>
      <c r="N37" s="601">
        <v>4833738</v>
      </c>
      <c r="O37" s="600">
        <v>194750</v>
      </c>
      <c r="P37" s="601">
        <v>5111888</v>
      </c>
    </row>
    <row r="38" spans="3:19" s="25" customFormat="1" ht="12.75" x14ac:dyDescent="0.25">
      <c r="C38" s="26" t="s">
        <v>20</v>
      </c>
      <c r="D38" s="26"/>
      <c r="E38" s="252" t="s">
        <v>618</v>
      </c>
      <c r="F38" s="313" t="s">
        <v>233</v>
      </c>
      <c r="G38" s="610"/>
      <c r="H38" s="601"/>
      <c r="I38" s="600"/>
      <c r="J38" s="601"/>
      <c r="K38" s="600"/>
      <c r="L38" s="601">
        <v>65357</v>
      </c>
      <c r="M38" s="600"/>
      <c r="N38" s="601">
        <v>53701</v>
      </c>
      <c r="O38" s="600"/>
      <c r="P38" s="601">
        <v>52237</v>
      </c>
    </row>
    <row r="39" spans="3:19" s="25" customFormat="1" ht="12.75" x14ac:dyDescent="0.25">
      <c r="C39" s="27" t="s">
        <v>21</v>
      </c>
      <c r="D39" s="27"/>
      <c r="E39" s="252" t="s">
        <v>619</v>
      </c>
      <c r="F39" s="313" t="s">
        <v>234</v>
      </c>
      <c r="G39" s="610"/>
      <c r="H39" s="601"/>
      <c r="I39" s="600"/>
      <c r="J39" s="601"/>
      <c r="K39" s="600"/>
      <c r="L39" s="601">
        <v>28824</v>
      </c>
      <c r="M39" s="600"/>
      <c r="N39" s="601">
        <v>17490</v>
      </c>
      <c r="O39" s="600"/>
      <c r="P39" s="601"/>
    </row>
    <row r="40" spans="3:19" s="25" customFormat="1" ht="12.75" x14ac:dyDescent="0.25">
      <c r="C40" s="26" t="s">
        <v>23</v>
      </c>
      <c r="D40" s="26"/>
      <c r="E40" s="252" t="s">
        <v>620</v>
      </c>
      <c r="F40" s="313" t="s">
        <v>235</v>
      </c>
      <c r="G40" s="610"/>
      <c r="H40" s="601"/>
      <c r="I40" s="600"/>
      <c r="J40" s="601"/>
      <c r="K40" s="600">
        <v>1536</v>
      </c>
      <c r="L40" s="601"/>
      <c r="M40" s="600">
        <v>1536</v>
      </c>
      <c r="N40" s="601"/>
      <c r="O40" s="600">
        <v>1200</v>
      </c>
      <c r="P40" s="601">
        <v>5605</v>
      </c>
    </row>
    <row r="41" spans="3:19" s="25" customFormat="1" ht="38.25" x14ac:dyDescent="0.25">
      <c r="C41" s="26" t="s">
        <v>24</v>
      </c>
      <c r="D41" s="82"/>
      <c r="E41" s="252" t="s">
        <v>621</v>
      </c>
      <c r="F41" s="314" t="s">
        <v>236</v>
      </c>
      <c r="G41" s="610"/>
      <c r="H41" s="601"/>
      <c r="I41" s="600"/>
      <c r="J41" s="601"/>
      <c r="K41" s="600">
        <v>5053</v>
      </c>
      <c r="L41" s="601">
        <v>207791</v>
      </c>
      <c r="M41" s="600">
        <v>5053</v>
      </c>
      <c r="N41" s="601">
        <v>118610</v>
      </c>
      <c r="O41" s="600">
        <v>11335</v>
      </c>
      <c r="P41" s="601">
        <v>89512</v>
      </c>
    </row>
    <row r="42" spans="3:19" s="25" customFormat="1" ht="25.5" x14ac:dyDescent="0.25">
      <c r="C42" s="26" t="s">
        <v>25</v>
      </c>
      <c r="D42" s="315"/>
      <c r="E42" s="252" t="s">
        <v>622</v>
      </c>
      <c r="F42" s="314" t="s">
        <v>237</v>
      </c>
      <c r="G42" s="610"/>
      <c r="H42" s="601"/>
      <c r="I42" s="600"/>
      <c r="J42" s="601"/>
      <c r="K42" s="600">
        <v>4800</v>
      </c>
      <c r="L42" s="601">
        <v>1770144</v>
      </c>
      <c r="M42" s="600">
        <v>3800</v>
      </c>
      <c r="N42" s="601">
        <v>1300141</v>
      </c>
      <c r="O42" s="600">
        <v>3800</v>
      </c>
      <c r="P42" s="601">
        <v>1291463</v>
      </c>
      <c r="R42" s="663"/>
      <c r="S42" s="263"/>
    </row>
    <row r="43" spans="3:19" s="25" customFormat="1" ht="25.5" x14ac:dyDescent="0.25">
      <c r="C43" s="26" t="s">
        <v>26</v>
      </c>
      <c r="D43" s="26"/>
      <c r="E43" s="252" t="s">
        <v>846</v>
      </c>
      <c r="F43" s="313" t="s">
        <v>238</v>
      </c>
      <c r="G43" s="610"/>
      <c r="H43" s="601"/>
      <c r="I43" s="600"/>
      <c r="J43" s="601"/>
      <c r="K43" s="600"/>
      <c r="L43" s="601"/>
      <c r="M43" s="600"/>
      <c r="N43" s="601"/>
      <c r="O43" s="600"/>
      <c r="P43" s="601"/>
    </row>
    <row r="44" spans="3:19" s="25" customFormat="1" ht="25.5" x14ac:dyDescent="0.25">
      <c r="C44" s="26" t="s">
        <v>27</v>
      </c>
      <c r="D44" s="26"/>
      <c r="E44" s="252" t="s">
        <v>623</v>
      </c>
      <c r="F44" s="313" t="s">
        <v>239</v>
      </c>
      <c r="G44" s="610"/>
      <c r="H44" s="601"/>
      <c r="I44" s="600"/>
      <c r="J44" s="601"/>
      <c r="K44" s="600">
        <v>415</v>
      </c>
      <c r="L44" s="601">
        <v>4601931</v>
      </c>
      <c r="M44" s="600">
        <v>415</v>
      </c>
      <c r="N44" s="601">
        <v>4126573</v>
      </c>
      <c r="O44" s="600">
        <v>415</v>
      </c>
      <c r="P44" s="601">
        <v>4027713</v>
      </c>
    </row>
    <row r="45" spans="3:19" s="25" customFormat="1" ht="12.75" x14ac:dyDescent="0.25">
      <c r="C45" s="26" t="s">
        <v>28</v>
      </c>
      <c r="D45" s="26"/>
      <c r="E45" s="250" t="s">
        <v>624</v>
      </c>
      <c r="F45" s="313" t="s">
        <v>240</v>
      </c>
      <c r="G45" s="610"/>
      <c r="H45" s="614"/>
      <c r="I45" s="477"/>
      <c r="J45" s="614"/>
      <c r="K45" s="477"/>
      <c r="L45" s="614"/>
      <c r="M45" s="477"/>
      <c r="N45" s="614"/>
      <c r="O45" s="477"/>
      <c r="P45" s="614"/>
    </row>
    <row r="46" spans="3:19" s="25" customFormat="1" ht="20.25" customHeight="1" x14ac:dyDescent="0.25">
      <c r="C46" s="26" t="s">
        <v>29</v>
      </c>
      <c r="D46" s="26"/>
      <c r="E46" s="250" t="s">
        <v>625</v>
      </c>
      <c r="F46" s="313" t="s">
        <v>241</v>
      </c>
      <c r="G46" s="610">
        <f>G47+G52+G53</f>
        <v>0</v>
      </c>
      <c r="H46" s="600">
        <f>H47+H52+H53</f>
        <v>0</v>
      </c>
      <c r="I46" s="600">
        <f t="shared" ref="I46:O46" si="9">I47+I52+I53</f>
        <v>0</v>
      </c>
      <c r="J46" s="600">
        <f t="shared" si="9"/>
        <v>0</v>
      </c>
      <c r="K46" s="600">
        <f t="shared" si="9"/>
        <v>0</v>
      </c>
      <c r="L46" s="600">
        <f t="shared" si="9"/>
        <v>0</v>
      </c>
      <c r="M46" s="600">
        <f t="shared" si="9"/>
        <v>0</v>
      </c>
      <c r="N46" s="600">
        <f t="shared" si="9"/>
        <v>0</v>
      </c>
      <c r="O46" s="600">
        <f t="shared" si="9"/>
        <v>0</v>
      </c>
      <c r="P46" s="600">
        <f>P47+P52+P53</f>
        <v>0</v>
      </c>
    </row>
    <row r="47" spans="3:19" s="25" customFormat="1" ht="20.25" customHeight="1" x14ac:dyDescent="0.25">
      <c r="C47" s="26" t="s">
        <v>30</v>
      </c>
      <c r="D47" s="26"/>
      <c r="E47" s="251" t="s">
        <v>626</v>
      </c>
      <c r="F47" s="313" t="s">
        <v>242</v>
      </c>
      <c r="G47" s="610">
        <f>SUM(G48:G51)</f>
        <v>0</v>
      </c>
      <c r="H47" s="600">
        <f>SUM(H48:H51)</f>
        <v>0</v>
      </c>
      <c r="I47" s="600">
        <f t="shared" ref="I47:O47" si="10">SUM(I48:I51)</f>
        <v>0</v>
      </c>
      <c r="J47" s="613">
        <f t="shared" si="10"/>
        <v>0</v>
      </c>
      <c r="K47" s="613">
        <f t="shared" si="10"/>
        <v>0</v>
      </c>
      <c r="L47" s="613">
        <f t="shared" si="10"/>
        <v>0</v>
      </c>
      <c r="M47" s="613">
        <f t="shared" si="10"/>
        <v>0</v>
      </c>
      <c r="N47" s="613">
        <f t="shared" si="10"/>
        <v>0</v>
      </c>
      <c r="O47" s="613">
        <f t="shared" si="10"/>
        <v>0</v>
      </c>
      <c r="P47" s="613">
        <f>SUM(P48:P51)</f>
        <v>0</v>
      </c>
    </row>
    <row r="48" spans="3:19" s="25" customFormat="1" ht="12.75" x14ac:dyDescent="0.25">
      <c r="C48" s="26" t="s">
        <v>31</v>
      </c>
      <c r="D48" s="26"/>
      <c r="E48" s="255" t="s">
        <v>627</v>
      </c>
      <c r="F48" s="312" t="s">
        <v>243</v>
      </c>
      <c r="G48" s="604"/>
      <c r="H48" s="601"/>
      <c r="I48" s="600"/>
      <c r="J48" s="612"/>
      <c r="K48" s="613"/>
      <c r="L48" s="612"/>
      <c r="M48" s="613"/>
      <c r="N48" s="612"/>
      <c r="O48" s="613"/>
      <c r="P48" s="612"/>
    </row>
    <row r="49" spans="3:16" s="25" customFormat="1" ht="20.25" customHeight="1" x14ac:dyDescent="0.25">
      <c r="C49" s="26" t="s">
        <v>32</v>
      </c>
      <c r="D49" s="26"/>
      <c r="E49" s="255" t="s">
        <v>628</v>
      </c>
      <c r="F49" s="312" t="s">
        <v>244</v>
      </c>
      <c r="G49" s="604"/>
      <c r="H49" s="601"/>
      <c r="I49" s="600"/>
      <c r="J49" s="612"/>
      <c r="K49" s="613"/>
      <c r="L49" s="612"/>
      <c r="M49" s="613"/>
      <c r="N49" s="612"/>
      <c r="O49" s="613"/>
      <c r="P49" s="612"/>
    </row>
    <row r="50" spans="3:16" s="25" customFormat="1" ht="20.25" customHeight="1" x14ac:dyDescent="0.25">
      <c r="C50" s="26" t="s">
        <v>33</v>
      </c>
      <c r="D50" s="26"/>
      <c r="E50" s="255" t="s">
        <v>629</v>
      </c>
      <c r="F50" s="312" t="s">
        <v>245</v>
      </c>
      <c r="G50" s="604"/>
      <c r="H50" s="601"/>
      <c r="I50" s="600"/>
      <c r="J50" s="612"/>
      <c r="K50" s="613"/>
      <c r="L50" s="612"/>
      <c r="M50" s="613"/>
      <c r="N50" s="612"/>
      <c r="O50" s="613"/>
      <c r="P50" s="612"/>
    </row>
    <row r="51" spans="3:16" s="25" customFormat="1" ht="20.25" customHeight="1" x14ac:dyDescent="0.25">
      <c r="C51" s="26" t="s">
        <v>34</v>
      </c>
      <c r="D51" s="26"/>
      <c r="E51" s="255" t="s">
        <v>630</v>
      </c>
      <c r="F51" s="312" t="s">
        <v>246</v>
      </c>
      <c r="G51" s="604"/>
      <c r="H51" s="601"/>
      <c r="I51" s="600"/>
      <c r="J51" s="612"/>
      <c r="K51" s="613"/>
      <c r="L51" s="612"/>
      <c r="M51" s="613"/>
      <c r="N51" s="612"/>
      <c r="O51" s="613"/>
      <c r="P51" s="612"/>
    </row>
    <row r="52" spans="3:16" s="25" customFormat="1" ht="20.25" customHeight="1" x14ac:dyDescent="0.25">
      <c r="C52" s="26" t="s">
        <v>35</v>
      </c>
      <c r="D52" s="26"/>
      <c r="E52" s="251" t="s">
        <v>631</v>
      </c>
      <c r="F52" s="313" t="s">
        <v>247</v>
      </c>
      <c r="G52" s="610"/>
      <c r="H52" s="601"/>
      <c r="I52" s="600"/>
      <c r="J52" s="601"/>
      <c r="K52" s="600"/>
      <c r="L52" s="601"/>
      <c r="M52" s="600"/>
      <c r="N52" s="601"/>
      <c r="O52" s="600"/>
      <c r="P52" s="601"/>
    </row>
    <row r="53" spans="3:16" s="25" customFormat="1" ht="20.25" customHeight="1" x14ac:dyDescent="0.25">
      <c r="C53" s="26" t="s">
        <v>36</v>
      </c>
      <c r="D53" s="26"/>
      <c r="E53" s="251" t="s">
        <v>632</v>
      </c>
      <c r="F53" s="313" t="s">
        <v>248</v>
      </c>
      <c r="G53" s="610"/>
      <c r="H53" s="601"/>
      <c r="I53" s="600"/>
      <c r="J53" s="601"/>
      <c r="K53" s="600"/>
      <c r="L53" s="601"/>
      <c r="M53" s="600"/>
      <c r="N53" s="601"/>
      <c r="O53" s="600"/>
      <c r="P53" s="601"/>
    </row>
    <row r="54" spans="3:16" s="25" customFormat="1" ht="20.25" customHeight="1" x14ac:dyDescent="0.25">
      <c r="C54" s="26" t="s">
        <v>37</v>
      </c>
      <c r="D54" s="26"/>
      <c r="E54" s="250" t="s">
        <v>633</v>
      </c>
      <c r="F54" s="313" t="s">
        <v>249</v>
      </c>
      <c r="G54" s="610"/>
      <c r="H54" s="601"/>
      <c r="I54" s="600"/>
      <c r="J54" s="601"/>
      <c r="K54" s="600"/>
      <c r="L54" s="601"/>
      <c r="M54" s="600"/>
      <c r="N54" s="601"/>
      <c r="O54" s="600"/>
      <c r="P54" s="601"/>
    </row>
    <row r="55" spans="3:16" s="25" customFormat="1" ht="20.25" customHeight="1" x14ac:dyDescent="0.25">
      <c r="C55" s="439" t="s">
        <v>38</v>
      </c>
      <c r="D55" s="439"/>
      <c r="E55" s="440" t="s">
        <v>634</v>
      </c>
      <c r="F55" s="441" t="s">
        <v>250</v>
      </c>
      <c r="G55" s="603">
        <f>G56+G59+G62</f>
        <v>0</v>
      </c>
      <c r="H55" s="603">
        <v>120000</v>
      </c>
      <c r="I55" s="603">
        <f t="shared" ref="I55:O55" si="11">I56+I59+I62</f>
        <v>0</v>
      </c>
      <c r="J55" s="603">
        <v>726500</v>
      </c>
      <c r="K55" s="603">
        <f t="shared" si="11"/>
        <v>0</v>
      </c>
      <c r="L55" s="603">
        <f t="shared" si="11"/>
        <v>27699</v>
      </c>
      <c r="M55" s="603">
        <f t="shared" si="11"/>
        <v>0</v>
      </c>
      <c r="N55" s="603">
        <f t="shared" si="11"/>
        <v>27699</v>
      </c>
      <c r="O55" s="603">
        <f t="shared" si="11"/>
        <v>66994</v>
      </c>
      <c r="P55" s="603">
        <f>P56+P59+P62</f>
        <v>31238</v>
      </c>
    </row>
    <row r="56" spans="3:16" s="25" customFormat="1" ht="12.75" x14ac:dyDescent="0.25">
      <c r="C56" s="26" t="s">
        <v>39</v>
      </c>
      <c r="D56" s="26"/>
      <c r="E56" s="256" t="s">
        <v>635</v>
      </c>
      <c r="F56" s="313" t="s">
        <v>251</v>
      </c>
      <c r="G56" s="610">
        <f>G57+G58</f>
        <v>0</v>
      </c>
      <c r="H56" s="600">
        <f>H57+H58</f>
        <v>0</v>
      </c>
      <c r="I56" s="600">
        <f t="shared" ref="I56:O56" si="12">I57+I58</f>
        <v>0</v>
      </c>
      <c r="J56" s="600">
        <f t="shared" si="12"/>
        <v>0</v>
      </c>
      <c r="K56" s="600">
        <f t="shared" si="12"/>
        <v>0</v>
      </c>
      <c r="L56" s="600">
        <f t="shared" si="12"/>
        <v>0</v>
      </c>
      <c r="M56" s="600">
        <f t="shared" si="12"/>
        <v>0</v>
      </c>
      <c r="N56" s="600">
        <f t="shared" si="12"/>
        <v>0</v>
      </c>
      <c r="O56" s="600">
        <f t="shared" si="12"/>
        <v>0</v>
      </c>
      <c r="P56" s="600">
        <f>P57+P58</f>
        <v>0</v>
      </c>
    </row>
    <row r="57" spans="3:16" s="25" customFormat="1" ht="12.75" x14ac:dyDescent="0.25">
      <c r="C57" s="26" t="s">
        <v>40</v>
      </c>
      <c r="D57" s="26"/>
      <c r="E57" s="255" t="s">
        <v>636</v>
      </c>
      <c r="F57" s="312" t="s">
        <v>252</v>
      </c>
      <c r="G57" s="604"/>
      <c r="H57" s="601"/>
      <c r="I57" s="600"/>
      <c r="J57" s="601"/>
      <c r="K57" s="600"/>
      <c r="L57" s="601"/>
      <c r="M57" s="600"/>
      <c r="N57" s="601"/>
      <c r="O57" s="600"/>
      <c r="P57" s="601"/>
    </row>
    <row r="58" spans="3:16" s="25" customFormat="1" ht="12.75" x14ac:dyDescent="0.25">
      <c r="C58" s="26" t="s">
        <v>41</v>
      </c>
      <c r="D58" s="26"/>
      <c r="E58" s="255" t="s">
        <v>637</v>
      </c>
      <c r="F58" s="312" t="s">
        <v>253</v>
      </c>
      <c r="G58" s="604"/>
      <c r="H58" s="601"/>
      <c r="I58" s="600"/>
      <c r="J58" s="601"/>
      <c r="K58" s="600"/>
      <c r="L58" s="601"/>
      <c r="M58" s="600"/>
      <c r="N58" s="601"/>
      <c r="O58" s="600"/>
      <c r="P58" s="601"/>
    </row>
    <row r="59" spans="3:16" s="25" customFormat="1" ht="12.75" x14ac:dyDescent="0.25">
      <c r="C59" s="621" t="s">
        <v>50</v>
      </c>
      <c r="D59" s="621"/>
      <c r="E59" s="256" t="s">
        <v>638</v>
      </c>
      <c r="F59" s="313" t="s">
        <v>254</v>
      </c>
      <c r="G59" s="610">
        <f t="shared" ref="G59" si="13">G60+G61</f>
        <v>0</v>
      </c>
      <c r="H59" s="477">
        <f>H60+H61</f>
        <v>0</v>
      </c>
      <c r="I59" s="477">
        <f t="shared" ref="I59:P59" si="14">I60+I61</f>
        <v>0</v>
      </c>
      <c r="J59" s="477">
        <f t="shared" si="14"/>
        <v>0</v>
      </c>
      <c r="K59" s="477">
        <f t="shared" si="14"/>
        <v>0</v>
      </c>
      <c r="L59" s="614">
        <f>L60+L61</f>
        <v>27699</v>
      </c>
      <c r="M59" s="477">
        <f t="shared" si="14"/>
        <v>0</v>
      </c>
      <c r="N59" s="477">
        <f t="shared" si="14"/>
        <v>27699</v>
      </c>
      <c r="O59" s="477">
        <f t="shared" si="14"/>
        <v>0</v>
      </c>
      <c r="P59" s="477">
        <f t="shared" si="14"/>
        <v>27699</v>
      </c>
    </row>
    <row r="60" spans="3:16" s="25" customFormat="1" ht="12.75" x14ac:dyDescent="0.25">
      <c r="C60" s="26" t="s">
        <v>42</v>
      </c>
      <c r="D60" s="26"/>
      <c r="E60" s="255" t="s">
        <v>639</v>
      </c>
      <c r="F60" s="312" t="s">
        <v>255</v>
      </c>
      <c r="G60" s="604"/>
      <c r="H60" s="601"/>
      <c r="I60" s="600"/>
      <c r="J60" s="601"/>
      <c r="K60" s="600"/>
      <c r="L60" s="601">
        <v>27699</v>
      </c>
      <c r="M60" s="600"/>
      <c r="N60" s="601">
        <v>27699</v>
      </c>
      <c r="O60" s="600"/>
      <c r="P60" s="601">
        <v>27699</v>
      </c>
    </row>
    <row r="61" spans="3:16" s="25" customFormat="1" ht="12.75" x14ac:dyDescent="0.25">
      <c r="C61" s="26" t="s">
        <v>44</v>
      </c>
      <c r="D61" s="26"/>
      <c r="E61" s="255" t="s">
        <v>640</v>
      </c>
      <c r="F61" s="312" t="s">
        <v>256</v>
      </c>
      <c r="G61" s="604"/>
      <c r="H61" s="601"/>
      <c r="I61" s="600"/>
      <c r="J61" s="601"/>
      <c r="K61" s="600"/>
      <c r="L61" s="601"/>
      <c r="M61" s="600"/>
      <c r="N61" s="601"/>
      <c r="O61" s="600"/>
      <c r="P61" s="601"/>
    </row>
    <row r="62" spans="3:16" s="25" customFormat="1" ht="12.75" x14ac:dyDescent="0.25">
      <c r="C62" s="621" t="s">
        <v>45</v>
      </c>
      <c r="D62" s="621"/>
      <c r="E62" s="256" t="s">
        <v>641</v>
      </c>
      <c r="F62" s="313" t="s">
        <v>257</v>
      </c>
      <c r="G62" s="610">
        <f t="shared" ref="G62" si="15">G63+G64</f>
        <v>0</v>
      </c>
      <c r="H62" s="477">
        <f>H63+H64</f>
        <v>0</v>
      </c>
      <c r="I62" s="477">
        <f t="shared" ref="I62:P62" si="16">I63+I64</f>
        <v>0</v>
      </c>
      <c r="J62" s="477">
        <f t="shared" si="16"/>
        <v>0</v>
      </c>
      <c r="K62" s="477">
        <f t="shared" si="16"/>
        <v>0</v>
      </c>
      <c r="L62" s="477">
        <f t="shared" si="16"/>
        <v>0</v>
      </c>
      <c r="M62" s="477">
        <f t="shared" si="16"/>
        <v>0</v>
      </c>
      <c r="N62" s="477">
        <f t="shared" si="16"/>
        <v>0</v>
      </c>
      <c r="O62" s="477">
        <f t="shared" si="16"/>
        <v>66994</v>
      </c>
      <c r="P62" s="477">
        <f t="shared" si="16"/>
        <v>3539</v>
      </c>
    </row>
    <row r="63" spans="3:16" s="25" customFormat="1" ht="12.75" x14ac:dyDescent="0.25">
      <c r="C63" s="26" t="s">
        <v>46</v>
      </c>
      <c r="D63" s="26"/>
      <c r="E63" s="255" t="s">
        <v>642</v>
      </c>
      <c r="F63" s="312" t="s">
        <v>258</v>
      </c>
      <c r="G63" s="604"/>
      <c r="H63" s="601"/>
      <c r="I63" s="600"/>
      <c r="J63" s="601"/>
      <c r="K63" s="600"/>
      <c r="L63" s="601"/>
      <c r="M63" s="600"/>
      <c r="N63" s="601"/>
      <c r="O63" s="600"/>
      <c r="P63" s="601">
        <v>1059</v>
      </c>
    </row>
    <row r="64" spans="3:16" s="25" customFormat="1" ht="12.75" x14ac:dyDescent="0.25">
      <c r="C64" s="26" t="s">
        <v>47</v>
      </c>
      <c r="D64" s="26"/>
      <c r="E64" s="255" t="s">
        <v>643</v>
      </c>
      <c r="F64" s="312" t="s">
        <v>259</v>
      </c>
      <c r="G64" s="604"/>
      <c r="H64" s="601"/>
      <c r="I64" s="600"/>
      <c r="J64" s="601"/>
      <c r="K64" s="600"/>
      <c r="L64" s="601"/>
      <c r="M64" s="600"/>
      <c r="N64" s="601"/>
      <c r="O64" s="600">
        <f>19988+47006</f>
        <v>66994</v>
      </c>
      <c r="P64" s="601">
        <v>2480</v>
      </c>
    </row>
    <row r="65" spans="3:16" s="25" customFormat="1" ht="20.25" customHeight="1" x14ac:dyDescent="0.25">
      <c r="C65" s="439" t="s">
        <v>48</v>
      </c>
      <c r="D65" s="439"/>
      <c r="E65" s="440" t="s">
        <v>644</v>
      </c>
      <c r="F65" s="441" t="s">
        <v>260</v>
      </c>
      <c r="G65" s="603">
        <f>G66+G69+G72</f>
        <v>0</v>
      </c>
      <c r="H65" s="603">
        <v>1600000</v>
      </c>
      <c r="I65" s="603">
        <f t="shared" ref="I65:O65" si="17">I66+I69+I72</f>
        <v>0</v>
      </c>
      <c r="J65" s="603">
        <v>1000000</v>
      </c>
      <c r="K65" s="603">
        <f t="shared" si="17"/>
        <v>0</v>
      </c>
      <c r="L65" s="603">
        <f t="shared" si="17"/>
        <v>1000000</v>
      </c>
      <c r="M65" s="603">
        <f t="shared" si="17"/>
        <v>0</v>
      </c>
      <c r="N65" s="603">
        <f t="shared" si="17"/>
        <v>862966</v>
      </c>
      <c r="O65" s="603">
        <f t="shared" si="17"/>
        <v>0</v>
      </c>
      <c r="P65" s="603">
        <f>P66+P69+P72</f>
        <v>862966</v>
      </c>
    </row>
    <row r="66" spans="3:16" s="25" customFormat="1" ht="12.75" x14ac:dyDescent="0.25">
      <c r="C66" s="26" t="s">
        <v>51</v>
      </c>
      <c r="D66" s="26"/>
      <c r="E66" s="256" t="s">
        <v>645</v>
      </c>
      <c r="F66" s="313" t="s">
        <v>261</v>
      </c>
      <c r="G66" s="610">
        <f>G67+G68</f>
        <v>0</v>
      </c>
      <c r="H66" s="600">
        <f>H67+H68</f>
        <v>0</v>
      </c>
      <c r="I66" s="600">
        <f t="shared" ref="I66:O66" si="18">I67+I68</f>
        <v>0</v>
      </c>
      <c r="J66" s="613">
        <f t="shared" si="18"/>
        <v>0</v>
      </c>
      <c r="K66" s="613">
        <f t="shared" si="18"/>
        <v>0</v>
      </c>
      <c r="L66" s="613">
        <f t="shared" si="18"/>
        <v>0</v>
      </c>
      <c r="M66" s="613">
        <f t="shared" si="18"/>
        <v>0</v>
      </c>
      <c r="N66" s="613">
        <f t="shared" si="18"/>
        <v>0</v>
      </c>
      <c r="O66" s="613">
        <f t="shared" si="18"/>
        <v>0</v>
      </c>
      <c r="P66" s="613">
        <f>P67+P68</f>
        <v>0</v>
      </c>
    </row>
    <row r="67" spans="3:16" s="25" customFormat="1" ht="13.5" x14ac:dyDescent="0.25">
      <c r="C67" s="26" t="s">
        <v>52</v>
      </c>
      <c r="D67" s="26"/>
      <c r="E67" s="255" t="s">
        <v>646</v>
      </c>
      <c r="F67" s="312" t="s">
        <v>262</v>
      </c>
      <c r="G67" s="604"/>
      <c r="H67" s="612"/>
      <c r="I67" s="613"/>
      <c r="J67" s="612"/>
      <c r="K67" s="613"/>
      <c r="L67" s="612"/>
      <c r="M67" s="613"/>
      <c r="N67" s="615"/>
      <c r="O67" s="613"/>
      <c r="P67" s="612"/>
    </row>
    <row r="68" spans="3:16" s="25" customFormat="1" ht="12.75" x14ac:dyDescent="0.25">
      <c r="C68" s="26" t="s">
        <v>53</v>
      </c>
      <c r="D68" s="26"/>
      <c r="E68" s="255" t="s">
        <v>647</v>
      </c>
      <c r="F68" s="312" t="s">
        <v>263</v>
      </c>
      <c r="G68" s="604"/>
      <c r="H68" s="612"/>
      <c r="I68" s="613"/>
      <c r="J68" s="612"/>
      <c r="K68" s="613"/>
      <c r="L68" s="612"/>
      <c r="M68" s="613"/>
      <c r="N68" s="612"/>
      <c r="O68" s="613"/>
      <c r="P68" s="612"/>
    </row>
    <row r="69" spans="3:16" s="25" customFormat="1" ht="12.75" x14ac:dyDescent="0.25">
      <c r="C69" s="26" t="s">
        <v>55</v>
      </c>
      <c r="D69" s="26"/>
      <c r="E69" s="256" t="s">
        <v>648</v>
      </c>
      <c r="F69" s="313" t="s">
        <v>264</v>
      </c>
      <c r="G69" s="610">
        <f t="shared" ref="G69" si="19">G70+G71</f>
        <v>0</v>
      </c>
      <c r="H69" s="600">
        <f>H70+H71</f>
        <v>0</v>
      </c>
      <c r="I69" s="600">
        <f t="shared" ref="I69:P69" si="20">I70+I71</f>
        <v>0</v>
      </c>
      <c r="J69" s="600">
        <f t="shared" si="20"/>
        <v>0</v>
      </c>
      <c r="K69" s="600">
        <f t="shared" si="20"/>
        <v>0</v>
      </c>
      <c r="L69" s="613">
        <f t="shared" si="20"/>
        <v>0</v>
      </c>
      <c r="M69" s="613">
        <f t="shared" si="20"/>
        <v>0</v>
      </c>
      <c r="N69" s="613">
        <f t="shared" si="20"/>
        <v>0</v>
      </c>
      <c r="O69" s="613">
        <f t="shared" si="20"/>
        <v>0</v>
      </c>
      <c r="P69" s="613">
        <f t="shared" si="20"/>
        <v>0</v>
      </c>
    </row>
    <row r="70" spans="3:16" s="25" customFormat="1" ht="12.75" x14ac:dyDescent="0.25">
      <c r="C70" s="26" t="s">
        <v>56</v>
      </c>
      <c r="D70" s="26"/>
      <c r="E70" s="255" t="s">
        <v>649</v>
      </c>
      <c r="F70" s="312" t="s">
        <v>265</v>
      </c>
      <c r="G70" s="604"/>
      <c r="H70" s="612"/>
      <c r="I70" s="613"/>
      <c r="J70" s="612"/>
      <c r="K70" s="613"/>
      <c r="L70" s="612"/>
      <c r="M70" s="613"/>
      <c r="N70" s="612"/>
      <c r="O70" s="613"/>
      <c r="P70" s="612"/>
    </row>
    <row r="71" spans="3:16" s="25" customFormat="1" ht="12.75" x14ac:dyDescent="0.25">
      <c r="C71" s="26" t="s">
        <v>93</v>
      </c>
      <c r="D71" s="26"/>
      <c r="E71" s="255" t="s">
        <v>650</v>
      </c>
      <c r="F71" s="312" t="s">
        <v>266</v>
      </c>
      <c r="G71" s="604"/>
      <c r="H71" s="612"/>
      <c r="I71" s="613"/>
      <c r="J71" s="612"/>
      <c r="K71" s="613"/>
      <c r="L71" s="612"/>
      <c r="M71" s="613"/>
      <c r="N71" s="612"/>
      <c r="O71" s="613"/>
      <c r="P71" s="612"/>
    </row>
    <row r="72" spans="3:16" s="25" customFormat="1" ht="12.75" x14ac:dyDescent="0.25">
      <c r="C72" s="26" t="s">
        <v>95</v>
      </c>
      <c r="D72" s="26"/>
      <c r="E72" s="256" t="s">
        <v>651</v>
      </c>
      <c r="F72" s="313" t="s">
        <v>267</v>
      </c>
      <c r="G72" s="610">
        <f t="shared" ref="G72" si="21">G73+G74</f>
        <v>0</v>
      </c>
      <c r="H72" s="600">
        <f>H73+H74</f>
        <v>0</v>
      </c>
      <c r="I72" s="600">
        <f t="shared" ref="I72:P72" si="22">I73+I74</f>
        <v>0</v>
      </c>
      <c r="J72" s="600"/>
      <c r="K72" s="600">
        <f t="shared" si="22"/>
        <v>0</v>
      </c>
      <c r="L72" s="600">
        <f t="shared" si="22"/>
        <v>1000000</v>
      </c>
      <c r="M72" s="600">
        <f t="shared" si="22"/>
        <v>0</v>
      </c>
      <c r="N72" s="600">
        <f t="shared" si="22"/>
        <v>862966</v>
      </c>
      <c r="O72" s="600">
        <f t="shared" si="22"/>
        <v>0</v>
      </c>
      <c r="P72" s="600">
        <f t="shared" si="22"/>
        <v>862966</v>
      </c>
    </row>
    <row r="73" spans="3:16" s="25" customFormat="1" ht="12.75" x14ac:dyDescent="0.25">
      <c r="C73" s="26" t="s">
        <v>97</v>
      </c>
      <c r="D73" s="26"/>
      <c r="E73" s="255" t="s">
        <v>652</v>
      </c>
      <c r="F73" s="312" t="s">
        <v>268</v>
      </c>
      <c r="G73" s="604"/>
      <c r="H73" s="612"/>
      <c r="I73" s="613"/>
      <c r="J73" s="612"/>
      <c r="K73" s="613"/>
      <c r="L73" s="612">
        <v>1000000</v>
      </c>
      <c r="M73" s="613"/>
      <c r="N73" s="612">
        <v>862966</v>
      </c>
      <c r="O73" s="613"/>
      <c r="P73" s="612">
        <v>862966</v>
      </c>
    </row>
    <row r="74" spans="3:16" s="25" customFormat="1" ht="12.75" x14ac:dyDescent="0.25">
      <c r="C74" s="26" t="s">
        <v>99</v>
      </c>
      <c r="D74" s="26"/>
      <c r="E74" s="255" t="s">
        <v>653</v>
      </c>
      <c r="F74" s="312" t="s">
        <v>269</v>
      </c>
      <c r="G74" s="604"/>
      <c r="H74" s="612"/>
      <c r="I74" s="613"/>
      <c r="J74" s="612"/>
      <c r="K74" s="613"/>
      <c r="L74" s="612"/>
      <c r="M74" s="613"/>
      <c r="N74" s="612"/>
      <c r="O74" s="613"/>
      <c r="P74" s="612"/>
    </row>
    <row r="75" spans="3:16" s="25" customFormat="1" ht="20.25" customHeight="1" x14ac:dyDescent="0.25">
      <c r="C75" s="439" t="s">
        <v>101</v>
      </c>
      <c r="D75" s="439"/>
      <c r="E75" s="447" t="s">
        <v>654</v>
      </c>
      <c r="F75" s="441" t="s">
        <v>270</v>
      </c>
      <c r="G75" s="603">
        <f>G76+G81</f>
        <v>0</v>
      </c>
      <c r="H75" s="603">
        <v>21485500</v>
      </c>
      <c r="I75" s="603">
        <f t="shared" ref="I75:P75" si="23">I76+I81</f>
        <v>0</v>
      </c>
      <c r="J75" s="603">
        <v>13800000</v>
      </c>
      <c r="K75" s="603">
        <f t="shared" si="23"/>
        <v>0</v>
      </c>
      <c r="L75" s="603">
        <f t="shared" si="23"/>
        <v>9932235</v>
      </c>
      <c r="M75" s="603">
        <f t="shared" si="23"/>
        <v>0</v>
      </c>
      <c r="N75" s="603">
        <f t="shared" si="23"/>
        <v>9851102</v>
      </c>
      <c r="O75" s="603">
        <f t="shared" si="23"/>
        <v>0</v>
      </c>
      <c r="P75" s="603">
        <f t="shared" si="23"/>
        <v>125777</v>
      </c>
    </row>
    <row r="76" spans="3:16" s="25" customFormat="1" ht="12.75" x14ac:dyDescent="0.25">
      <c r="C76" s="26" t="s">
        <v>103</v>
      </c>
      <c r="D76" s="26"/>
      <c r="E76" s="256" t="s">
        <v>655</v>
      </c>
      <c r="F76" s="313" t="s">
        <v>271</v>
      </c>
      <c r="G76" s="610">
        <f>SUM(G77:G80)</f>
        <v>0</v>
      </c>
      <c r="H76" s="600">
        <f>SUM(H77:H80)</f>
        <v>0</v>
      </c>
      <c r="I76" s="600">
        <f t="shared" ref="I76:P76" si="24">SUM(I77:I80)</f>
        <v>0</v>
      </c>
      <c r="J76" s="600">
        <f t="shared" si="24"/>
        <v>0</v>
      </c>
      <c r="K76" s="600">
        <f t="shared" si="24"/>
        <v>0</v>
      </c>
      <c r="L76" s="600">
        <f t="shared" si="24"/>
        <v>0</v>
      </c>
      <c r="M76" s="600">
        <f t="shared" si="24"/>
        <v>0</v>
      </c>
      <c r="N76" s="600">
        <f t="shared" si="24"/>
        <v>0</v>
      </c>
      <c r="O76" s="600">
        <f t="shared" si="24"/>
        <v>0</v>
      </c>
      <c r="P76" s="600">
        <f t="shared" si="24"/>
        <v>0</v>
      </c>
    </row>
    <row r="77" spans="3:16" s="25" customFormat="1" ht="12.75" x14ac:dyDescent="0.25">
      <c r="C77" s="26" t="s">
        <v>104</v>
      </c>
      <c r="D77" s="26"/>
      <c r="E77" s="255" t="s">
        <v>656</v>
      </c>
      <c r="F77" s="312" t="s">
        <v>272</v>
      </c>
      <c r="G77" s="604"/>
      <c r="H77" s="601"/>
      <c r="I77" s="600"/>
      <c r="J77" s="601"/>
      <c r="K77" s="600"/>
      <c r="L77" s="601"/>
      <c r="M77" s="600"/>
      <c r="N77" s="601"/>
      <c r="O77" s="600"/>
      <c r="P77" s="601"/>
    </row>
    <row r="78" spans="3:16" s="25" customFormat="1" ht="12.75" x14ac:dyDescent="0.25">
      <c r="C78" s="26" t="s">
        <v>106</v>
      </c>
      <c r="D78" s="26"/>
      <c r="E78" s="255" t="s">
        <v>657</v>
      </c>
      <c r="F78" s="312" t="s">
        <v>273</v>
      </c>
      <c r="G78" s="604"/>
      <c r="H78" s="601"/>
      <c r="I78" s="600"/>
      <c r="J78" s="601"/>
      <c r="K78" s="600"/>
      <c r="L78" s="601"/>
      <c r="M78" s="600"/>
      <c r="N78" s="601"/>
      <c r="O78" s="600"/>
      <c r="P78" s="601"/>
    </row>
    <row r="79" spans="3:16" s="25" customFormat="1" ht="12.75" x14ac:dyDescent="0.25">
      <c r="C79" s="26" t="s">
        <v>108</v>
      </c>
      <c r="D79" s="82"/>
      <c r="E79" s="255" t="s">
        <v>658</v>
      </c>
      <c r="F79" s="82" t="s">
        <v>274</v>
      </c>
      <c r="G79" s="604"/>
      <c r="H79" s="601"/>
      <c r="I79" s="600"/>
      <c r="J79" s="601"/>
      <c r="K79" s="600"/>
      <c r="L79" s="601"/>
      <c r="M79" s="600"/>
      <c r="N79" s="601"/>
      <c r="O79" s="600"/>
      <c r="P79" s="601"/>
    </row>
    <row r="80" spans="3:16" s="25" customFormat="1" ht="12.75" x14ac:dyDescent="0.25">
      <c r="C80" s="26" t="s">
        <v>110</v>
      </c>
      <c r="D80" s="26"/>
      <c r="E80" s="255" t="s">
        <v>659</v>
      </c>
      <c r="F80" s="312" t="s">
        <v>275</v>
      </c>
      <c r="G80" s="604"/>
      <c r="H80" s="601"/>
      <c r="I80" s="600"/>
      <c r="J80" s="601"/>
      <c r="K80" s="600"/>
      <c r="L80" s="601"/>
      <c r="M80" s="600"/>
      <c r="N80" s="601"/>
      <c r="O80" s="600"/>
      <c r="P80" s="601"/>
    </row>
    <row r="81" spans="3:16" s="25" customFormat="1" ht="12.75" x14ac:dyDescent="0.25">
      <c r="C81" s="26" t="s">
        <v>112</v>
      </c>
      <c r="D81" s="26"/>
      <c r="E81" s="256" t="s">
        <v>660</v>
      </c>
      <c r="F81" s="313" t="s">
        <v>276</v>
      </c>
      <c r="G81" s="610">
        <f>G82+G83</f>
        <v>0</v>
      </c>
      <c r="H81" s="600">
        <f>H82+H83</f>
        <v>0</v>
      </c>
      <c r="I81" s="600">
        <f t="shared" ref="I81:P81" si="25">I82+I83</f>
        <v>0</v>
      </c>
      <c r="J81" s="600">
        <f t="shared" si="25"/>
        <v>0</v>
      </c>
      <c r="K81" s="600">
        <f t="shared" si="25"/>
        <v>0</v>
      </c>
      <c r="L81" s="600">
        <f t="shared" si="25"/>
        <v>9932235</v>
      </c>
      <c r="M81" s="600">
        <f t="shared" si="25"/>
        <v>0</v>
      </c>
      <c r="N81" s="600">
        <f t="shared" si="25"/>
        <v>9851102</v>
      </c>
      <c r="O81" s="600">
        <f t="shared" si="25"/>
        <v>0</v>
      </c>
      <c r="P81" s="600">
        <f t="shared" si="25"/>
        <v>125777</v>
      </c>
    </row>
    <row r="82" spans="3:16" s="25" customFormat="1" ht="12.75" x14ac:dyDescent="0.25">
      <c r="C82" s="26" t="s">
        <v>114</v>
      </c>
      <c r="D82" s="26"/>
      <c r="E82" s="255" t="s">
        <v>661</v>
      </c>
      <c r="F82" s="312" t="s">
        <v>277</v>
      </c>
      <c r="G82" s="604"/>
      <c r="H82" s="612"/>
      <c r="I82" s="613"/>
      <c r="J82" s="601"/>
      <c r="K82" s="600"/>
      <c r="L82" s="601">
        <v>9932235</v>
      </c>
      <c r="M82" s="600"/>
      <c r="N82" s="601">
        <v>9851102</v>
      </c>
      <c r="O82" s="600"/>
      <c r="P82" s="601">
        <v>125777</v>
      </c>
    </row>
    <row r="83" spans="3:16" s="25" customFormat="1" ht="12.75" x14ac:dyDescent="0.25">
      <c r="C83" s="26" t="s">
        <v>116</v>
      </c>
      <c r="D83" s="26"/>
      <c r="E83" s="255" t="s">
        <v>662</v>
      </c>
      <c r="F83" s="312" t="s">
        <v>278</v>
      </c>
      <c r="G83" s="616"/>
      <c r="H83" s="617"/>
      <c r="I83" s="618"/>
      <c r="J83" s="619"/>
      <c r="K83" s="620"/>
      <c r="L83" s="619"/>
      <c r="M83" s="620"/>
      <c r="N83" s="619"/>
      <c r="O83" s="620"/>
      <c r="P83" s="619"/>
    </row>
    <row r="84" spans="3:16" s="25" customFormat="1" ht="20.25" customHeight="1" x14ac:dyDescent="0.25">
      <c r="C84" s="439" t="s">
        <v>118</v>
      </c>
      <c r="D84" s="439"/>
      <c r="E84" s="448" t="s">
        <v>663</v>
      </c>
      <c r="F84" s="442"/>
      <c r="G84" s="442"/>
      <c r="H84" s="442"/>
      <c r="I84" s="442"/>
      <c r="J84" s="442"/>
      <c r="K84" s="442"/>
      <c r="L84" s="442"/>
      <c r="M84" s="442"/>
      <c r="N84" s="442"/>
      <c r="O84" s="442"/>
      <c r="P84" s="442"/>
    </row>
    <row r="85" spans="3:16" s="25" customFormat="1" ht="39.6" customHeight="1" x14ac:dyDescent="0.25">
      <c r="C85" s="307"/>
      <c r="D85" s="307"/>
      <c r="E85" s="397"/>
      <c r="F85" s="308"/>
      <c r="G85" s="433"/>
      <c r="H85" s="308"/>
      <c r="I85" s="433"/>
      <c r="J85" s="308"/>
      <c r="K85" s="433"/>
      <c r="L85" s="308"/>
      <c r="M85" s="433"/>
      <c r="N85" s="308"/>
      <c r="O85" s="433"/>
      <c r="P85" s="308"/>
    </row>
  </sheetData>
  <autoFilter ref="C10:P85"/>
  <mergeCells count="16">
    <mergeCell ref="L3:P3"/>
    <mergeCell ref="K9:L9"/>
    <mergeCell ref="M9:N9"/>
    <mergeCell ref="O9:P9"/>
    <mergeCell ref="M6:P6"/>
    <mergeCell ref="C4:P4"/>
    <mergeCell ref="G9:H9"/>
    <mergeCell ref="I9:J9"/>
    <mergeCell ref="C6:L6"/>
    <mergeCell ref="C7:E7"/>
    <mergeCell ref="G7:L7"/>
    <mergeCell ref="M7:P7"/>
    <mergeCell ref="E9:E10"/>
    <mergeCell ref="C9:C10"/>
    <mergeCell ref="F9:F10"/>
    <mergeCell ref="D9:D10"/>
  </mergeCells>
  <pageMargins left="0" right="0" top="0" bottom="0" header="0" footer="0"/>
  <pageSetup paperSize="9" scale="66" fitToHeight="0" orientation="landscape" horizont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FF00"/>
  </sheetPr>
  <dimension ref="A1:AA86"/>
  <sheetViews>
    <sheetView topLeftCell="A73" zoomScale="85" zoomScaleNormal="85" zoomScaleSheetLayoutView="85" workbookViewId="0">
      <selection activeCell="F100" sqref="F100"/>
    </sheetView>
  </sheetViews>
  <sheetFormatPr defaultRowHeight="15" outlineLevelCol="1" x14ac:dyDescent="0.3"/>
  <cols>
    <col min="1" max="1" width="2.28515625" style="15" customWidth="1"/>
    <col min="2" max="2" width="5.5703125" style="15" customWidth="1"/>
    <col min="3" max="3" width="49" style="67" customWidth="1"/>
    <col min="4" max="4" width="10.85546875" style="15" customWidth="1"/>
    <col min="5" max="5" width="12.7109375" style="15" customWidth="1" outlineLevel="1"/>
    <col min="6" max="6" width="13.85546875" style="15" customWidth="1" outlineLevel="1"/>
    <col min="7" max="7" width="11.7109375" style="15" customWidth="1" outlineLevel="1"/>
    <col min="8" max="8" width="13.85546875" style="15" customWidth="1" outlineLevel="1"/>
    <col min="9" max="9" width="15.85546875" style="15" customWidth="1" outlineLevel="1"/>
    <col min="10" max="10" width="15.5703125" style="15" customWidth="1"/>
    <col min="11" max="11" width="13.7109375" style="15" customWidth="1"/>
    <col min="12" max="12" width="16.140625" style="15" customWidth="1"/>
    <col min="13" max="13" width="13.140625" style="15" customWidth="1"/>
    <col min="14" max="14" width="5.7109375" style="15" customWidth="1"/>
    <col min="15" max="257" width="9.140625" style="15"/>
    <col min="258" max="258" width="5.5703125" style="15" customWidth="1"/>
    <col min="259" max="259" width="71" style="15" customWidth="1"/>
    <col min="260" max="260" width="13.28515625" style="15" customWidth="1"/>
    <col min="261" max="265" width="10.42578125" style="15" customWidth="1"/>
    <col min="266" max="266" width="10.5703125" style="15" customWidth="1"/>
    <col min="267" max="267" width="11.85546875" style="15" customWidth="1"/>
    <col min="268" max="268" width="11.42578125" style="15" customWidth="1"/>
    <col min="269" max="269" width="13.140625" style="15" customWidth="1"/>
    <col min="270" max="270" width="5.7109375" style="15" customWidth="1"/>
    <col min="271" max="513" width="9.140625" style="15"/>
    <col min="514" max="514" width="5.5703125" style="15" customWidth="1"/>
    <col min="515" max="515" width="71" style="15" customWidth="1"/>
    <col min="516" max="516" width="13.28515625" style="15" customWidth="1"/>
    <col min="517" max="521" width="10.42578125" style="15" customWidth="1"/>
    <col min="522" max="522" width="10.5703125" style="15" customWidth="1"/>
    <col min="523" max="523" width="11.85546875" style="15" customWidth="1"/>
    <col min="524" max="524" width="11.42578125" style="15" customWidth="1"/>
    <col min="525" max="525" width="13.140625" style="15" customWidth="1"/>
    <col min="526" max="526" width="5.7109375" style="15" customWidth="1"/>
    <col min="527" max="769" width="9.140625" style="15"/>
    <col min="770" max="770" width="5.5703125" style="15" customWidth="1"/>
    <col min="771" max="771" width="71" style="15" customWidth="1"/>
    <col min="772" max="772" width="13.28515625" style="15" customWidth="1"/>
    <col min="773" max="777" width="10.42578125" style="15" customWidth="1"/>
    <col min="778" max="778" width="10.5703125" style="15" customWidth="1"/>
    <col min="779" max="779" width="11.85546875" style="15" customWidth="1"/>
    <col min="780" max="780" width="11.42578125" style="15" customWidth="1"/>
    <col min="781" max="781" width="13.140625" style="15" customWidth="1"/>
    <col min="782" max="782" width="5.7109375" style="15" customWidth="1"/>
    <col min="783" max="1025" width="9.140625" style="15"/>
    <col min="1026" max="1026" width="5.5703125" style="15" customWidth="1"/>
    <col min="1027" max="1027" width="71" style="15" customWidth="1"/>
    <col min="1028" max="1028" width="13.28515625" style="15" customWidth="1"/>
    <col min="1029" max="1033" width="10.42578125" style="15" customWidth="1"/>
    <col min="1034" max="1034" width="10.5703125" style="15" customWidth="1"/>
    <col min="1035" max="1035" width="11.85546875" style="15" customWidth="1"/>
    <col min="1036" max="1036" width="11.42578125" style="15" customWidth="1"/>
    <col min="1037" max="1037" width="13.140625" style="15" customWidth="1"/>
    <col min="1038" max="1038" width="5.7109375" style="15" customWidth="1"/>
    <col min="1039" max="1281" width="9.140625" style="15"/>
    <col min="1282" max="1282" width="5.5703125" style="15" customWidth="1"/>
    <col min="1283" max="1283" width="71" style="15" customWidth="1"/>
    <col min="1284" max="1284" width="13.28515625" style="15" customWidth="1"/>
    <col min="1285" max="1289" width="10.42578125" style="15" customWidth="1"/>
    <col min="1290" max="1290" width="10.5703125" style="15" customWidth="1"/>
    <col min="1291" max="1291" width="11.85546875" style="15" customWidth="1"/>
    <col min="1292" max="1292" width="11.42578125" style="15" customWidth="1"/>
    <col min="1293" max="1293" width="13.140625" style="15" customWidth="1"/>
    <col min="1294" max="1294" width="5.7109375" style="15" customWidth="1"/>
    <col min="1295" max="1537" width="9.140625" style="15"/>
    <col min="1538" max="1538" width="5.5703125" style="15" customWidth="1"/>
    <col min="1539" max="1539" width="71" style="15" customWidth="1"/>
    <col min="1540" max="1540" width="13.28515625" style="15" customWidth="1"/>
    <col min="1541" max="1545" width="10.42578125" style="15" customWidth="1"/>
    <col min="1546" max="1546" width="10.5703125" style="15" customWidth="1"/>
    <col min="1547" max="1547" width="11.85546875" style="15" customWidth="1"/>
    <col min="1548" max="1548" width="11.42578125" style="15" customWidth="1"/>
    <col min="1549" max="1549" width="13.140625" style="15" customWidth="1"/>
    <col min="1550" max="1550" width="5.7109375" style="15" customWidth="1"/>
    <col min="1551" max="1793" width="9.140625" style="15"/>
    <col min="1794" max="1794" width="5.5703125" style="15" customWidth="1"/>
    <col min="1795" max="1795" width="71" style="15" customWidth="1"/>
    <col min="1796" max="1796" width="13.28515625" style="15" customWidth="1"/>
    <col min="1797" max="1801" width="10.42578125" style="15" customWidth="1"/>
    <col min="1802" max="1802" width="10.5703125" style="15" customWidth="1"/>
    <col min="1803" max="1803" width="11.85546875" style="15" customWidth="1"/>
    <col min="1804" max="1804" width="11.42578125" style="15" customWidth="1"/>
    <col min="1805" max="1805" width="13.140625" style="15" customWidth="1"/>
    <col min="1806" max="1806" width="5.7109375" style="15" customWidth="1"/>
    <col min="1807" max="2049" width="9.140625" style="15"/>
    <col min="2050" max="2050" width="5.5703125" style="15" customWidth="1"/>
    <col min="2051" max="2051" width="71" style="15" customWidth="1"/>
    <col min="2052" max="2052" width="13.28515625" style="15" customWidth="1"/>
    <col min="2053" max="2057" width="10.42578125" style="15" customWidth="1"/>
    <col min="2058" max="2058" width="10.5703125" style="15" customWidth="1"/>
    <col min="2059" max="2059" width="11.85546875" style="15" customWidth="1"/>
    <col min="2060" max="2060" width="11.42578125" style="15" customWidth="1"/>
    <col min="2061" max="2061" width="13.140625" style="15" customWidth="1"/>
    <col min="2062" max="2062" width="5.7109375" style="15" customWidth="1"/>
    <col min="2063" max="2305" width="9.140625" style="15"/>
    <col min="2306" max="2306" width="5.5703125" style="15" customWidth="1"/>
    <col min="2307" max="2307" width="71" style="15" customWidth="1"/>
    <col min="2308" max="2308" width="13.28515625" style="15" customWidth="1"/>
    <col min="2309" max="2313" width="10.42578125" style="15" customWidth="1"/>
    <col min="2314" max="2314" width="10.5703125" style="15" customWidth="1"/>
    <col min="2315" max="2315" width="11.85546875" style="15" customWidth="1"/>
    <col min="2316" max="2316" width="11.42578125" style="15" customWidth="1"/>
    <col min="2317" max="2317" width="13.140625" style="15" customWidth="1"/>
    <col min="2318" max="2318" width="5.7109375" style="15" customWidth="1"/>
    <col min="2319" max="2561" width="9.140625" style="15"/>
    <col min="2562" max="2562" width="5.5703125" style="15" customWidth="1"/>
    <col min="2563" max="2563" width="71" style="15" customWidth="1"/>
    <col min="2564" max="2564" width="13.28515625" style="15" customWidth="1"/>
    <col min="2565" max="2569" width="10.42578125" style="15" customWidth="1"/>
    <col min="2570" max="2570" width="10.5703125" style="15" customWidth="1"/>
    <col min="2571" max="2571" width="11.85546875" style="15" customWidth="1"/>
    <col min="2572" max="2572" width="11.42578125" style="15" customWidth="1"/>
    <col min="2573" max="2573" width="13.140625" style="15" customWidth="1"/>
    <col min="2574" max="2574" width="5.7109375" style="15" customWidth="1"/>
    <col min="2575" max="2817" width="9.140625" style="15"/>
    <col min="2818" max="2818" width="5.5703125" style="15" customWidth="1"/>
    <col min="2819" max="2819" width="71" style="15" customWidth="1"/>
    <col min="2820" max="2820" width="13.28515625" style="15" customWidth="1"/>
    <col min="2821" max="2825" width="10.42578125" style="15" customWidth="1"/>
    <col min="2826" max="2826" width="10.5703125" style="15" customWidth="1"/>
    <col min="2827" max="2827" width="11.85546875" style="15" customWidth="1"/>
    <col min="2828" max="2828" width="11.42578125" style="15" customWidth="1"/>
    <col min="2829" max="2829" width="13.140625" style="15" customWidth="1"/>
    <col min="2830" max="2830" width="5.7109375" style="15" customWidth="1"/>
    <col min="2831" max="3073" width="9.140625" style="15"/>
    <col min="3074" max="3074" width="5.5703125" style="15" customWidth="1"/>
    <col min="3075" max="3075" width="71" style="15" customWidth="1"/>
    <col min="3076" max="3076" width="13.28515625" style="15" customWidth="1"/>
    <col min="3077" max="3081" width="10.42578125" style="15" customWidth="1"/>
    <col min="3082" max="3082" width="10.5703125" style="15" customWidth="1"/>
    <col min="3083" max="3083" width="11.85546875" style="15" customWidth="1"/>
    <col min="3084" max="3084" width="11.42578125" style="15" customWidth="1"/>
    <col min="3085" max="3085" width="13.140625" style="15" customWidth="1"/>
    <col min="3086" max="3086" width="5.7109375" style="15" customWidth="1"/>
    <col min="3087" max="3329" width="9.140625" style="15"/>
    <col min="3330" max="3330" width="5.5703125" style="15" customWidth="1"/>
    <col min="3331" max="3331" width="71" style="15" customWidth="1"/>
    <col min="3332" max="3332" width="13.28515625" style="15" customWidth="1"/>
    <col min="3333" max="3337" width="10.42578125" style="15" customWidth="1"/>
    <col min="3338" max="3338" width="10.5703125" style="15" customWidth="1"/>
    <col min="3339" max="3339" width="11.85546875" style="15" customWidth="1"/>
    <col min="3340" max="3340" width="11.42578125" style="15" customWidth="1"/>
    <col min="3341" max="3341" width="13.140625" style="15" customWidth="1"/>
    <col min="3342" max="3342" width="5.7109375" style="15" customWidth="1"/>
    <col min="3343" max="3585" width="9.140625" style="15"/>
    <col min="3586" max="3586" width="5.5703125" style="15" customWidth="1"/>
    <col min="3587" max="3587" width="71" style="15" customWidth="1"/>
    <col min="3588" max="3588" width="13.28515625" style="15" customWidth="1"/>
    <col min="3589" max="3593" width="10.42578125" style="15" customWidth="1"/>
    <col min="3594" max="3594" width="10.5703125" style="15" customWidth="1"/>
    <col min="3595" max="3595" width="11.85546875" style="15" customWidth="1"/>
    <col min="3596" max="3596" width="11.42578125" style="15" customWidth="1"/>
    <col min="3597" max="3597" width="13.140625" style="15" customWidth="1"/>
    <col min="3598" max="3598" width="5.7109375" style="15" customWidth="1"/>
    <col min="3599" max="3841" width="9.140625" style="15"/>
    <col min="3842" max="3842" width="5.5703125" style="15" customWidth="1"/>
    <col min="3843" max="3843" width="71" style="15" customWidth="1"/>
    <col min="3844" max="3844" width="13.28515625" style="15" customWidth="1"/>
    <col min="3845" max="3849" width="10.42578125" style="15" customWidth="1"/>
    <col min="3850" max="3850" width="10.5703125" style="15" customWidth="1"/>
    <col min="3851" max="3851" width="11.85546875" style="15" customWidth="1"/>
    <col min="3852" max="3852" width="11.42578125" style="15" customWidth="1"/>
    <col min="3853" max="3853" width="13.140625" style="15" customWidth="1"/>
    <col min="3854" max="3854" width="5.7109375" style="15" customWidth="1"/>
    <col min="3855" max="4097" width="9.140625" style="15"/>
    <col min="4098" max="4098" width="5.5703125" style="15" customWidth="1"/>
    <col min="4099" max="4099" width="71" style="15" customWidth="1"/>
    <col min="4100" max="4100" width="13.28515625" style="15" customWidth="1"/>
    <col min="4101" max="4105" width="10.42578125" style="15" customWidth="1"/>
    <col min="4106" max="4106" width="10.5703125" style="15" customWidth="1"/>
    <col min="4107" max="4107" width="11.85546875" style="15" customWidth="1"/>
    <col min="4108" max="4108" width="11.42578125" style="15" customWidth="1"/>
    <col min="4109" max="4109" width="13.140625" style="15" customWidth="1"/>
    <col min="4110" max="4110" width="5.7109375" style="15" customWidth="1"/>
    <col min="4111" max="4353" width="9.140625" style="15"/>
    <col min="4354" max="4354" width="5.5703125" style="15" customWidth="1"/>
    <col min="4355" max="4355" width="71" style="15" customWidth="1"/>
    <col min="4356" max="4356" width="13.28515625" style="15" customWidth="1"/>
    <col min="4357" max="4361" width="10.42578125" style="15" customWidth="1"/>
    <col min="4362" max="4362" width="10.5703125" style="15" customWidth="1"/>
    <col min="4363" max="4363" width="11.85546875" style="15" customWidth="1"/>
    <col min="4364" max="4364" width="11.42578125" style="15" customWidth="1"/>
    <col min="4365" max="4365" width="13.140625" style="15" customWidth="1"/>
    <col min="4366" max="4366" width="5.7109375" style="15" customWidth="1"/>
    <col min="4367" max="4609" width="9.140625" style="15"/>
    <col min="4610" max="4610" width="5.5703125" style="15" customWidth="1"/>
    <col min="4611" max="4611" width="71" style="15" customWidth="1"/>
    <col min="4612" max="4612" width="13.28515625" style="15" customWidth="1"/>
    <col min="4613" max="4617" width="10.42578125" style="15" customWidth="1"/>
    <col min="4618" max="4618" width="10.5703125" style="15" customWidth="1"/>
    <col min="4619" max="4619" width="11.85546875" style="15" customWidth="1"/>
    <col min="4620" max="4620" width="11.42578125" style="15" customWidth="1"/>
    <col min="4621" max="4621" width="13.140625" style="15" customWidth="1"/>
    <col min="4622" max="4622" width="5.7109375" style="15" customWidth="1"/>
    <col min="4623" max="4865" width="9.140625" style="15"/>
    <col min="4866" max="4866" width="5.5703125" style="15" customWidth="1"/>
    <col min="4867" max="4867" width="71" style="15" customWidth="1"/>
    <col min="4868" max="4868" width="13.28515625" style="15" customWidth="1"/>
    <col min="4869" max="4873" width="10.42578125" style="15" customWidth="1"/>
    <col min="4874" max="4874" width="10.5703125" style="15" customWidth="1"/>
    <col min="4875" max="4875" width="11.85546875" style="15" customWidth="1"/>
    <col min="4876" max="4876" width="11.42578125" style="15" customWidth="1"/>
    <col min="4877" max="4877" width="13.140625" style="15" customWidth="1"/>
    <col min="4878" max="4878" width="5.7109375" style="15" customWidth="1"/>
    <col min="4879" max="5121" width="9.140625" style="15"/>
    <col min="5122" max="5122" width="5.5703125" style="15" customWidth="1"/>
    <col min="5123" max="5123" width="71" style="15" customWidth="1"/>
    <col min="5124" max="5124" width="13.28515625" style="15" customWidth="1"/>
    <col min="5125" max="5129" width="10.42578125" style="15" customWidth="1"/>
    <col min="5130" max="5130" width="10.5703125" style="15" customWidth="1"/>
    <col min="5131" max="5131" width="11.85546875" style="15" customWidth="1"/>
    <col min="5132" max="5132" width="11.42578125" style="15" customWidth="1"/>
    <col min="5133" max="5133" width="13.140625" style="15" customWidth="1"/>
    <col min="5134" max="5134" width="5.7109375" style="15" customWidth="1"/>
    <col min="5135" max="5377" width="9.140625" style="15"/>
    <col min="5378" max="5378" width="5.5703125" style="15" customWidth="1"/>
    <col min="5379" max="5379" width="71" style="15" customWidth="1"/>
    <col min="5380" max="5380" width="13.28515625" style="15" customWidth="1"/>
    <col min="5381" max="5385" width="10.42578125" style="15" customWidth="1"/>
    <col min="5386" max="5386" width="10.5703125" style="15" customWidth="1"/>
    <col min="5387" max="5387" width="11.85546875" style="15" customWidth="1"/>
    <col min="5388" max="5388" width="11.42578125" style="15" customWidth="1"/>
    <col min="5389" max="5389" width="13.140625" style="15" customWidth="1"/>
    <col min="5390" max="5390" width="5.7109375" style="15" customWidth="1"/>
    <col min="5391" max="5633" width="9.140625" style="15"/>
    <col min="5634" max="5634" width="5.5703125" style="15" customWidth="1"/>
    <col min="5635" max="5635" width="71" style="15" customWidth="1"/>
    <col min="5636" max="5636" width="13.28515625" style="15" customWidth="1"/>
    <col min="5637" max="5641" width="10.42578125" style="15" customWidth="1"/>
    <col min="5642" max="5642" width="10.5703125" style="15" customWidth="1"/>
    <col min="5643" max="5643" width="11.85546875" style="15" customWidth="1"/>
    <col min="5644" max="5644" width="11.42578125" style="15" customWidth="1"/>
    <col min="5645" max="5645" width="13.140625" style="15" customWidth="1"/>
    <col min="5646" max="5646" width="5.7109375" style="15" customWidth="1"/>
    <col min="5647" max="5889" width="9.140625" style="15"/>
    <col min="5890" max="5890" width="5.5703125" style="15" customWidth="1"/>
    <col min="5891" max="5891" width="71" style="15" customWidth="1"/>
    <col min="5892" max="5892" width="13.28515625" style="15" customWidth="1"/>
    <col min="5893" max="5897" width="10.42578125" style="15" customWidth="1"/>
    <col min="5898" max="5898" width="10.5703125" style="15" customWidth="1"/>
    <col min="5899" max="5899" width="11.85546875" style="15" customWidth="1"/>
    <col min="5900" max="5900" width="11.42578125" style="15" customWidth="1"/>
    <col min="5901" max="5901" width="13.140625" style="15" customWidth="1"/>
    <col min="5902" max="5902" width="5.7109375" style="15" customWidth="1"/>
    <col min="5903" max="6145" width="9.140625" style="15"/>
    <col min="6146" max="6146" width="5.5703125" style="15" customWidth="1"/>
    <col min="6147" max="6147" width="71" style="15" customWidth="1"/>
    <col min="6148" max="6148" width="13.28515625" style="15" customWidth="1"/>
    <col min="6149" max="6153" width="10.42578125" style="15" customWidth="1"/>
    <col min="6154" max="6154" width="10.5703125" style="15" customWidth="1"/>
    <col min="6155" max="6155" width="11.85546875" style="15" customWidth="1"/>
    <col min="6156" max="6156" width="11.42578125" style="15" customWidth="1"/>
    <col min="6157" max="6157" width="13.140625" style="15" customWidth="1"/>
    <col min="6158" max="6158" width="5.7109375" style="15" customWidth="1"/>
    <col min="6159" max="6401" width="9.140625" style="15"/>
    <col min="6402" max="6402" width="5.5703125" style="15" customWidth="1"/>
    <col min="6403" max="6403" width="71" style="15" customWidth="1"/>
    <col min="6404" max="6404" width="13.28515625" style="15" customWidth="1"/>
    <col min="6405" max="6409" width="10.42578125" style="15" customWidth="1"/>
    <col min="6410" max="6410" width="10.5703125" style="15" customWidth="1"/>
    <col min="6411" max="6411" width="11.85546875" style="15" customWidth="1"/>
    <col min="6412" max="6412" width="11.42578125" style="15" customWidth="1"/>
    <col min="6413" max="6413" width="13.140625" style="15" customWidth="1"/>
    <col min="6414" max="6414" width="5.7109375" style="15" customWidth="1"/>
    <col min="6415" max="6657" width="9.140625" style="15"/>
    <col min="6658" max="6658" width="5.5703125" style="15" customWidth="1"/>
    <col min="6659" max="6659" width="71" style="15" customWidth="1"/>
    <col min="6660" max="6660" width="13.28515625" style="15" customWidth="1"/>
    <col min="6661" max="6665" width="10.42578125" style="15" customWidth="1"/>
    <col min="6666" max="6666" width="10.5703125" style="15" customWidth="1"/>
    <col min="6667" max="6667" width="11.85546875" style="15" customWidth="1"/>
    <col min="6668" max="6668" width="11.42578125" style="15" customWidth="1"/>
    <col min="6669" max="6669" width="13.140625" style="15" customWidth="1"/>
    <col min="6670" max="6670" width="5.7109375" style="15" customWidth="1"/>
    <col min="6671" max="6913" width="9.140625" style="15"/>
    <col min="6914" max="6914" width="5.5703125" style="15" customWidth="1"/>
    <col min="6915" max="6915" width="71" style="15" customWidth="1"/>
    <col min="6916" max="6916" width="13.28515625" style="15" customWidth="1"/>
    <col min="6917" max="6921" width="10.42578125" style="15" customWidth="1"/>
    <col min="6922" max="6922" width="10.5703125" style="15" customWidth="1"/>
    <col min="6923" max="6923" width="11.85546875" style="15" customWidth="1"/>
    <col min="6924" max="6924" width="11.42578125" style="15" customWidth="1"/>
    <col min="6925" max="6925" width="13.140625" style="15" customWidth="1"/>
    <col min="6926" max="6926" width="5.7109375" style="15" customWidth="1"/>
    <col min="6927" max="7169" width="9.140625" style="15"/>
    <col min="7170" max="7170" width="5.5703125" style="15" customWidth="1"/>
    <col min="7171" max="7171" width="71" style="15" customWidth="1"/>
    <col min="7172" max="7172" width="13.28515625" style="15" customWidth="1"/>
    <col min="7173" max="7177" width="10.42578125" style="15" customWidth="1"/>
    <col min="7178" max="7178" width="10.5703125" style="15" customWidth="1"/>
    <col min="7179" max="7179" width="11.85546875" style="15" customWidth="1"/>
    <col min="7180" max="7180" width="11.42578125" style="15" customWidth="1"/>
    <col min="7181" max="7181" width="13.140625" style="15" customWidth="1"/>
    <col min="7182" max="7182" width="5.7109375" style="15" customWidth="1"/>
    <col min="7183" max="7425" width="9.140625" style="15"/>
    <col min="7426" max="7426" width="5.5703125" style="15" customWidth="1"/>
    <col min="7427" max="7427" width="71" style="15" customWidth="1"/>
    <col min="7428" max="7428" width="13.28515625" style="15" customWidth="1"/>
    <col min="7429" max="7433" width="10.42578125" style="15" customWidth="1"/>
    <col min="7434" max="7434" width="10.5703125" style="15" customWidth="1"/>
    <col min="7435" max="7435" width="11.85546875" style="15" customWidth="1"/>
    <col min="7436" max="7436" width="11.42578125" style="15" customWidth="1"/>
    <col min="7437" max="7437" width="13.140625" style="15" customWidth="1"/>
    <col min="7438" max="7438" width="5.7109375" style="15" customWidth="1"/>
    <col min="7439" max="7681" width="9.140625" style="15"/>
    <col min="7682" max="7682" width="5.5703125" style="15" customWidth="1"/>
    <col min="7683" max="7683" width="71" style="15" customWidth="1"/>
    <col min="7684" max="7684" width="13.28515625" style="15" customWidth="1"/>
    <col min="7685" max="7689" width="10.42578125" style="15" customWidth="1"/>
    <col min="7690" max="7690" width="10.5703125" style="15" customWidth="1"/>
    <col min="7691" max="7691" width="11.85546875" style="15" customWidth="1"/>
    <col min="7692" max="7692" width="11.42578125" style="15" customWidth="1"/>
    <col min="7693" max="7693" width="13.140625" style="15" customWidth="1"/>
    <col min="7694" max="7694" width="5.7109375" style="15" customWidth="1"/>
    <col min="7695" max="7937" width="9.140625" style="15"/>
    <col min="7938" max="7938" width="5.5703125" style="15" customWidth="1"/>
    <col min="7939" max="7939" width="71" style="15" customWidth="1"/>
    <col min="7940" max="7940" width="13.28515625" style="15" customWidth="1"/>
    <col min="7941" max="7945" width="10.42578125" style="15" customWidth="1"/>
    <col min="7946" max="7946" width="10.5703125" style="15" customWidth="1"/>
    <col min="7947" max="7947" width="11.85546875" style="15" customWidth="1"/>
    <col min="7948" max="7948" width="11.42578125" style="15" customWidth="1"/>
    <col min="7949" max="7949" width="13.140625" style="15" customWidth="1"/>
    <col min="7950" max="7950" width="5.7109375" style="15" customWidth="1"/>
    <col min="7951" max="8193" width="9.140625" style="15"/>
    <col min="8194" max="8194" width="5.5703125" style="15" customWidth="1"/>
    <col min="8195" max="8195" width="71" style="15" customWidth="1"/>
    <col min="8196" max="8196" width="13.28515625" style="15" customWidth="1"/>
    <col min="8197" max="8201" width="10.42578125" style="15" customWidth="1"/>
    <col min="8202" max="8202" width="10.5703125" style="15" customWidth="1"/>
    <col min="8203" max="8203" width="11.85546875" style="15" customWidth="1"/>
    <col min="8204" max="8204" width="11.42578125" style="15" customWidth="1"/>
    <col min="8205" max="8205" width="13.140625" style="15" customWidth="1"/>
    <col min="8206" max="8206" width="5.7109375" style="15" customWidth="1"/>
    <col min="8207" max="8449" width="9.140625" style="15"/>
    <col min="8450" max="8450" width="5.5703125" style="15" customWidth="1"/>
    <col min="8451" max="8451" width="71" style="15" customWidth="1"/>
    <col min="8452" max="8452" width="13.28515625" style="15" customWidth="1"/>
    <col min="8453" max="8457" width="10.42578125" style="15" customWidth="1"/>
    <col min="8458" max="8458" width="10.5703125" style="15" customWidth="1"/>
    <col min="8459" max="8459" width="11.85546875" style="15" customWidth="1"/>
    <col min="8460" max="8460" width="11.42578125" style="15" customWidth="1"/>
    <col min="8461" max="8461" width="13.140625" style="15" customWidth="1"/>
    <col min="8462" max="8462" width="5.7109375" style="15" customWidth="1"/>
    <col min="8463" max="8705" width="9.140625" style="15"/>
    <col min="8706" max="8706" width="5.5703125" style="15" customWidth="1"/>
    <col min="8707" max="8707" width="71" style="15" customWidth="1"/>
    <col min="8708" max="8708" width="13.28515625" style="15" customWidth="1"/>
    <col min="8709" max="8713" width="10.42578125" style="15" customWidth="1"/>
    <col min="8714" max="8714" width="10.5703125" style="15" customWidth="1"/>
    <col min="8715" max="8715" width="11.85546875" style="15" customWidth="1"/>
    <col min="8716" max="8716" width="11.42578125" style="15" customWidth="1"/>
    <col min="8717" max="8717" width="13.140625" style="15" customWidth="1"/>
    <col min="8718" max="8718" width="5.7109375" style="15" customWidth="1"/>
    <col min="8719" max="8961" width="9.140625" style="15"/>
    <col min="8962" max="8962" width="5.5703125" style="15" customWidth="1"/>
    <col min="8963" max="8963" width="71" style="15" customWidth="1"/>
    <col min="8964" max="8964" width="13.28515625" style="15" customWidth="1"/>
    <col min="8965" max="8969" width="10.42578125" style="15" customWidth="1"/>
    <col min="8970" max="8970" width="10.5703125" style="15" customWidth="1"/>
    <col min="8971" max="8971" width="11.85546875" style="15" customWidth="1"/>
    <col min="8972" max="8972" width="11.42578125" style="15" customWidth="1"/>
    <col min="8973" max="8973" width="13.140625" style="15" customWidth="1"/>
    <col min="8974" max="8974" width="5.7109375" style="15" customWidth="1"/>
    <col min="8975" max="9217" width="9.140625" style="15"/>
    <col min="9218" max="9218" width="5.5703125" style="15" customWidth="1"/>
    <col min="9219" max="9219" width="71" style="15" customWidth="1"/>
    <col min="9220" max="9220" width="13.28515625" style="15" customWidth="1"/>
    <col min="9221" max="9225" width="10.42578125" style="15" customWidth="1"/>
    <col min="9226" max="9226" width="10.5703125" style="15" customWidth="1"/>
    <col min="9227" max="9227" width="11.85546875" style="15" customWidth="1"/>
    <col min="9228" max="9228" width="11.42578125" style="15" customWidth="1"/>
    <col min="9229" max="9229" width="13.140625" style="15" customWidth="1"/>
    <col min="9230" max="9230" width="5.7109375" style="15" customWidth="1"/>
    <col min="9231" max="9473" width="9.140625" style="15"/>
    <col min="9474" max="9474" width="5.5703125" style="15" customWidth="1"/>
    <col min="9475" max="9475" width="71" style="15" customWidth="1"/>
    <col min="9476" max="9476" width="13.28515625" style="15" customWidth="1"/>
    <col min="9477" max="9481" width="10.42578125" style="15" customWidth="1"/>
    <col min="9482" max="9482" width="10.5703125" style="15" customWidth="1"/>
    <col min="9483" max="9483" width="11.85546875" style="15" customWidth="1"/>
    <col min="9484" max="9484" width="11.42578125" style="15" customWidth="1"/>
    <col min="9485" max="9485" width="13.140625" style="15" customWidth="1"/>
    <col min="9486" max="9486" width="5.7109375" style="15" customWidth="1"/>
    <col min="9487" max="9729" width="9.140625" style="15"/>
    <col min="9730" max="9730" width="5.5703125" style="15" customWidth="1"/>
    <col min="9731" max="9731" width="71" style="15" customWidth="1"/>
    <col min="9732" max="9732" width="13.28515625" style="15" customWidth="1"/>
    <col min="9733" max="9737" width="10.42578125" style="15" customWidth="1"/>
    <col min="9738" max="9738" width="10.5703125" style="15" customWidth="1"/>
    <col min="9739" max="9739" width="11.85546875" style="15" customWidth="1"/>
    <col min="9740" max="9740" width="11.42578125" style="15" customWidth="1"/>
    <col min="9741" max="9741" width="13.140625" style="15" customWidth="1"/>
    <col min="9742" max="9742" width="5.7109375" style="15" customWidth="1"/>
    <col min="9743" max="9985" width="9.140625" style="15"/>
    <col min="9986" max="9986" width="5.5703125" style="15" customWidth="1"/>
    <col min="9987" max="9987" width="71" style="15" customWidth="1"/>
    <col min="9988" max="9988" width="13.28515625" style="15" customWidth="1"/>
    <col min="9989" max="9993" width="10.42578125" style="15" customWidth="1"/>
    <col min="9994" max="9994" width="10.5703125" style="15" customWidth="1"/>
    <col min="9995" max="9995" width="11.85546875" style="15" customWidth="1"/>
    <col min="9996" max="9996" width="11.42578125" style="15" customWidth="1"/>
    <col min="9997" max="9997" width="13.140625" style="15" customWidth="1"/>
    <col min="9998" max="9998" width="5.7109375" style="15" customWidth="1"/>
    <col min="9999" max="10241" width="9.140625" style="15"/>
    <col min="10242" max="10242" width="5.5703125" style="15" customWidth="1"/>
    <col min="10243" max="10243" width="71" style="15" customWidth="1"/>
    <col min="10244" max="10244" width="13.28515625" style="15" customWidth="1"/>
    <col min="10245" max="10249" width="10.42578125" style="15" customWidth="1"/>
    <col min="10250" max="10250" width="10.5703125" style="15" customWidth="1"/>
    <col min="10251" max="10251" width="11.85546875" style="15" customWidth="1"/>
    <col min="10252" max="10252" width="11.42578125" style="15" customWidth="1"/>
    <col min="10253" max="10253" width="13.140625" style="15" customWidth="1"/>
    <col min="10254" max="10254" width="5.7109375" style="15" customWidth="1"/>
    <col min="10255" max="10497" width="9.140625" style="15"/>
    <col min="10498" max="10498" width="5.5703125" style="15" customWidth="1"/>
    <col min="10499" max="10499" width="71" style="15" customWidth="1"/>
    <col min="10500" max="10500" width="13.28515625" style="15" customWidth="1"/>
    <col min="10501" max="10505" width="10.42578125" style="15" customWidth="1"/>
    <col min="10506" max="10506" width="10.5703125" style="15" customWidth="1"/>
    <col min="10507" max="10507" width="11.85546875" style="15" customWidth="1"/>
    <col min="10508" max="10508" width="11.42578125" style="15" customWidth="1"/>
    <col min="10509" max="10509" width="13.140625" style="15" customWidth="1"/>
    <col min="10510" max="10510" width="5.7109375" style="15" customWidth="1"/>
    <col min="10511" max="10753" width="9.140625" style="15"/>
    <col min="10754" max="10754" width="5.5703125" style="15" customWidth="1"/>
    <col min="10755" max="10755" width="71" style="15" customWidth="1"/>
    <col min="10756" max="10756" width="13.28515625" style="15" customWidth="1"/>
    <col min="10757" max="10761" width="10.42578125" style="15" customWidth="1"/>
    <col min="10762" max="10762" width="10.5703125" style="15" customWidth="1"/>
    <col min="10763" max="10763" width="11.85546875" style="15" customWidth="1"/>
    <col min="10764" max="10764" width="11.42578125" style="15" customWidth="1"/>
    <col min="10765" max="10765" width="13.140625" style="15" customWidth="1"/>
    <col min="10766" max="10766" width="5.7109375" style="15" customWidth="1"/>
    <col min="10767" max="11009" width="9.140625" style="15"/>
    <col min="11010" max="11010" width="5.5703125" style="15" customWidth="1"/>
    <col min="11011" max="11011" width="71" style="15" customWidth="1"/>
    <col min="11012" max="11012" width="13.28515625" style="15" customWidth="1"/>
    <col min="11013" max="11017" width="10.42578125" style="15" customWidth="1"/>
    <col min="11018" max="11018" width="10.5703125" style="15" customWidth="1"/>
    <col min="11019" max="11019" width="11.85546875" style="15" customWidth="1"/>
    <col min="11020" max="11020" width="11.42578125" style="15" customWidth="1"/>
    <col min="11021" max="11021" width="13.140625" style="15" customWidth="1"/>
    <col min="11022" max="11022" width="5.7109375" style="15" customWidth="1"/>
    <col min="11023" max="11265" width="9.140625" style="15"/>
    <col min="11266" max="11266" width="5.5703125" style="15" customWidth="1"/>
    <col min="11267" max="11267" width="71" style="15" customWidth="1"/>
    <col min="11268" max="11268" width="13.28515625" style="15" customWidth="1"/>
    <col min="11269" max="11273" width="10.42578125" style="15" customWidth="1"/>
    <col min="11274" max="11274" width="10.5703125" style="15" customWidth="1"/>
    <col min="11275" max="11275" width="11.85546875" style="15" customWidth="1"/>
    <col min="11276" max="11276" width="11.42578125" style="15" customWidth="1"/>
    <col min="11277" max="11277" width="13.140625" style="15" customWidth="1"/>
    <col min="11278" max="11278" width="5.7109375" style="15" customWidth="1"/>
    <col min="11279" max="11521" width="9.140625" style="15"/>
    <col min="11522" max="11522" width="5.5703125" style="15" customWidth="1"/>
    <col min="11523" max="11523" width="71" style="15" customWidth="1"/>
    <col min="11524" max="11524" width="13.28515625" style="15" customWidth="1"/>
    <col min="11525" max="11529" width="10.42578125" style="15" customWidth="1"/>
    <col min="11530" max="11530" width="10.5703125" style="15" customWidth="1"/>
    <col min="11531" max="11531" width="11.85546875" style="15" customWidth="1"/>
    <col min="11532" max="11532" width="11.42578125" style="15" customWidth="1"/>
    <col min="11533" max="11533" width="13.140625" style="15" customWidth="1"/>
    <col min="11534" max="11534" width="5.7109375" style="15" customWidth="1"/>
    <col min="11535" max="11777" width="9.140625" style="15"/>
    <col min="11778" max="11778" width="5.5703125" style="15" customWidth="1"/>
    <col min="11779" max="11779" width="71" style="15" customWidth="1"/>
    <col min="11780" max="11780" width="13.28515625" style="15" customWidth="1"/>
    <col min="11781" max="11785" width="10.42578125" style="15" customWidth="1"/>
    <col min="11786" max="11786" width="10.5703125" style="15" customWidth="1"/>
    <col min="11787" max="11787" width="11.85546875" style="15" customWidth="1"/>
    <col min="11788" max="11788" width="11.42578125" style="15" customWidth="1"/>
    <col min="11789" max="11789" width="13.140625" style="15" customWidth="1"/>
    <col min="11790" max="11790" width="5.7109375" style="15" customWidth="1"/>
    <col min="11791" max="12033" width="9.140625" style="15"/>
    <col min="12034" max="12034" width="5.5703125" style="15" customWidth="1"/>
    <col min="12035" max="12035" width="71" style="15" customWidth="1"/>
    <col min="12036" max="12036" width="13.28515625" style="15" customWidth="1"/>
    <col min="12037" max="12041" width="10.42578125" style="15" customWidth="1"/>
    <col min="12042" max="12042" width="10.5703125" style="15" customWidth="1"/>
    <col min="12043" max="12043" width="11.85546875" style="15" customWidth="1"/>
    <col min="12044" max="12044" width="11.42578125" style="15" customWidth="1"/>
    <col min="12045" max="12045" width="13.140625" style="15" customWidth="1"/>
    <col min="12046" max="12046" width="5.7109375" style="15" customWidth="1"/>
    <col min="12047" max="12289" width="9.140625" style="15"/>
    <col min="12290" max="12290" width="5.5703125" style="15" customWidth="1"/>
    <col min="12291" max="12291" width="71" style="15" customWidth="1"/>
    <col min="12292" max="12292" width="13.28515625" style="15" customWidth="1"/>
    <col min="12293" max="12297" width="10.42578125" style="15" customWidth="1"/>
    <col min="12298" max="12298" width="10.5703125" style="15" customWidth="1"/>
    <col min="12299" max="12299" width="11.85546875" style="15" customWidth="1"/>
    <col min="12300" max="12300" width="11.42578125" style="15" customWidth="1"/>
    <col min="12301" max="12301" width="13.140625" style="15" customWidth="1"/>
    <col min="12302" max="12302" width="5.7109375" style="15" customWidth="1"/>
    <col min="12303" max="12545" width="9.140625" style="15"/>
    <col min="12546" max="12546" width="5.5703125" style="15" customWidth="1"/>
    <col min="12547" max="12547" width="71" style="15" customWidth="1"/>
    <col min="12548" max="12548" width="13.28515625" style="15" customWidth="1"/>
    <col min="12549" max="12553" width="10.42578125" style="15" customWidth="1"/>
    <col min="12554" max="12554" width="10.5703125" style="15" customWidth="1"/>
    <col min="12555" max="12555" width="11.85546875" style="15" customWidth="1"/>
    <col min="12556" max="12556" width="11.42578125" style="15" customWidth="1"/>
    <col min="12557" max="12557" width="13.140625" style="15" customWidth="1"/>
    <col min="12558" max="12558" width="5.7109375" style="15" customWidth="1"/>
    <col min="12559" max="12801" width="9.140625" style="15"/>
    <col min="12802" max="12802" width="5.5703125" style="15" customWidth="1"/>
    <col min="12803" max="12803" width="71" style="15" customWidth="1"/>
    <col min="12804" max="12804" width="13.28515625" style="15" customWidth="1"/>
    <col min="12805" max="12809" width="10.42578125" style="15" customWidth="1"/>
    <col min="12810" max="12810" width="10.5703125" style="15" customWidth="1"/>
    <col min="12811" max="12811" width="11.85546875" style="15" customWidth="1"/>
    <col min="12812" max="12812" width="11.42578125" style="15" customWidth="1"/>
    <col min="12813" max="12813" width="13.140625" style="15" customWidth="1"/>
    <col min="12814" max="12814" width="5.7109375" style="15" customWidth="1"/>
    <col min="12815" max="13057" width="9.140625" style="15"/>
    <col min="13058" max="13058" width="5.5703125" style="15" customWidth="1"/>
    <col min="13059" max="13059" width="71" style="15" customWidth="1"/>
    <col min="13060" max="13060" width="13.28515625" style="15" customWidth="1"/>
    <col min="13061" max="13065" width="10.42578125" style="15" customWidth="1"/>
    <col min="13066" max="13066" width="10.5703125" style="15" customWidth="1"/>
    <col min="13067" max="13067" width="11.85546875" style="15" customWidth="1"/>
    <col min="13068" max="13068" width="11.42578125" style="15" customWidth="1"/>
    <col min="13069" max="13069" width="13.140625" style="15" customWidth="1"/>
    <col min="13070" max="13070" width="5.7109375" style="15" customWidth="1"/>
    <col min="13071" max="13313" width="9.140625" style="15"/>
    <col min="13314" max="13314" width="5.5703125" style="15" customWidth="1"/>
    <col min="13315" max="13315" width="71" style="15" customWidth="1"/>
    <col min="13316" max="13316" width="13.28515625" style="15" customWidth="1"/>
    <col min="13317" max="13321" width="10.42578125" style="15" customWidth="1"/>
    <col min="13322" max="13322" width="10.5703125" style="15" customWidth="1"/>
    <col min="13323" max="13323" width="11.85546875" style="15" customWidth="1"/>
    <col min="13324" max="13324" width="11.42578125" style="15" customWidth="1"/>
    <col min="13325" max="13325" width="13.140625" style="15" customWidth="1"/>
    <col min="13326" max="13326" width="5.7109375" style="15" customWidth="1"/>
    <col min="13327" max="13569" width="9.140625" style="15"/>
    <col min="13570" max="13570" width="5.5703125" style="15" customWidth="1"/>
    <col min="13571" max="13571" width="71" style="15" customWidth="1"/>
    <col min="13572" max="13572" width="13.28515625" style="15" customWidth="1"/>
    <col min="13573" max="13577" width="10.42578125" style="15" customWidth="1"/>
    <col min="13578" max="13578" width="10.5703125" style="15" customWidth="1"/>
    <col min="13579" max="13579" width="11.85546875" style="15" customWidth="1"/>
    <col min="13580" max="13580" width="11.42578125" style="15" customWidth="1"/>
    <col min="13581" max="13581" width="13.140625" style="15" customWidth="1"/>
    <col min="13582" max="13582" width="5.7109375" style="15" customWidth="1"/>
    <col min="13583" max="13825" width="9.140625" style="15"/>
    <col min="13826" max="13826" width="5.5703125" style="15" customWidth="1"/>
    <col min="13827" max="13827" width="71" style="15" customWidth="1"/>
    <col min="13828" max="13828" width="13.28515625" style="15" customWidth="1"/>
    <col min="13829" max="13833" width="10.42578125" style="15" customWidth="1"/>
    <col min="13834" max="13834" width="10.5703125" style="15" customWidth="1"/>
    <col min="13835" max="13835" width="11.85546875" style="15" customWidth="1"/>
    <col min="13836" max="13836" width="11.42578125" style="15" customWidth="1"/>
    <col min="13837" max="13837" width="13.140625" style="15" customWidth="1"/>
    <col min="13838" max="13838" width="5.7109375" style="15" customWidth="1"/>
    <col min="13839" max="14081" width="9.140625" style="15"/>
    <col min="14082" max="14082" width="5.5703125" style="15" customWidth="1"/>
    <col min="14083" max="14083" width="71" style="15" customWidth="1"/>
    <col min="14084" max="14084" width="13.28515625" style="15" customWidth="1"/>
    <col min="14085" max="14089" width="10.42578125" style="15" customWidth="1"/>
    <col min="14090" max="14090" width="10.5703125" style="15" customWidth="1"/>
    <col min="14091" max="14091" width="11.85546875" style="15" customWidth="1"/>
    <col min="14092" max="14092" width="11.42578125" style="15" customWidth="1"/>
    <col min="14093" max="14093" width="13.140625" style="15" customWidth="1"/>
    <col min="14094" max="14094" width="5.7109375" style="15" customWidth="1"/>
    <col min="14095" max="14337" width="9.140625" style="15"/>
    <col min="14338" max="14338" width="5.5703125" style="15" customWidth="1"/>
    <col min="14339" max="14339" width="71" style="15" customWidth="1"/>
    <col min="14340" max="14340" width="13.28515625" style="15" customWidth="1"/>
    <col min="14341" max="14345" width="10.42578125" style="15" customWidth="1"/>
    <col min="14346" max="14346" width="10.5703125" style="15" customWidth="1"/>
    <col min="14347" max="14347" width="11.85546875" style="15" customWidth="1"/>
    <col min="14348" max="14348" width="11.42578125" style="15" customWidth="1"/>
    <col min="14349" max="14349" width="13.140625" style="15" customWidth="1"/>
    <col min="14350" max="14350" width="5.7109375" style="15" customWidth="1"/>
    <col min="14351" max="14593" width="9.140625" style="15"/>
    <col min="14594" max="14594" width="5.5703125" style="15" customWidth="1"/>
    <col min="14595" max="14595" width="71" style="15" customWidth="1"/>
    <col min="14596" max="14596" width="13.28515625" style="15" customWidth="1"/>
    <col min="14597" max="14601" width="10.42578125" style="15" customWidth="1"/>
    <col min="14602" max="14602" width="10.5703125" style="15" customWidth="1"/>
    <col min="14603" max="14603" width="11.85546875" style="15" customWidth="1"/>
    <col min="14604" max="14604" width="11.42578125" style="15" customWidth="1"/>
    <col min="14605" max="14605" width="13.140625" style="15" customWidth="1"/>
    <col min="14606" max="14606" width="5.7109375" style="15" customWidth="1"/>
    <col min="14607" max="14849" width="9.140625" style="15"/>
    <col min="14850" max="14850" width="5.5703125" style="15" customWidth="1"/>
    <col min="14851" max="14851" width="71" style="15" customWidth="1"/>
    <col min="14852" max="14852" width="13.28515625" style="15" customWidth="1"/>
    <col min="14853" max="14857" width="10.42578125" style="15" customWidth="1"/>
    <col min="14858" max="14858" width="10.5703125" style="15" customWidth="1"/>
    <col min="14859" max="14859" width="11.85546875" style="15" customWidth="1"/>
    <col min="14860" max="14860" width="11.42578125" style="15" customWidth="1"/>
    <col min="14861" max="14861" width="13.140625" style="15" customWidth="1"/>
    <col min="14862" max="14862" width="5.7109375" style="15" customWidth="1"/>
    <col min="14863" max="15105" width="9.140625" style="15"/>
    <col min="15106" max="15106" width="5.5703125" style="15" customWidth="1"/>
    <col min="15107" max="15107" width="71" style="15" customWidth="1"/>
    <col min="15108" max="15108" width="13.28515625" style="15" customWidth="1"/>
    <col min="15109" max="15113" width="10.42578125" style="15" customWidth="1"/>
    <col min="15114" max="15114" width="10.5703125" style="15" customWidth="1"/>
    <col min="15115" max="15115" width="11.85546875" style="15" customWidth="1"/>
    <col min="15116" max="15116" width="11.42578125" style="15" customWidth="1"/>
    <col min="15117" max="15117" width="13.140625" style="15" customWidth="1"/>
    <col min="15118" max="15118" width="5.7109375" style="15" customWidth="1"/>
    <col min="15119" max="15361" width="9.140625" style="15"/>
    <col min="15362" max="15362" width="5.5703125" style="15" customWidth="1"/>
    <col min="15363" max="15363" width="71" style="15" customWidth="1"/>
    <col min="15364" max="15364" width="13.28515625" style="15" customWidth="1"/>
    <col min="15365" max="15369" width="10.42578125" style="15" customWidth="1"/>
    <col min="15370" max="15370" width="10.5703125" style="15" customWidth="1"/>
    <col min="15371" max="15371" width="11.85546875" style="15" customWidth="1"/>
    <col min="15372" max="15372" width="11.42578125" style="15" customWidth="1"/>
    <col min="15373" max="15373" width="13.140625" style="15" customWidth="1"/>
    <col min="15374" max="15374" width="5.7109375" style="15" customWidth="1"/>
    <col min="15375" max="15617" width="9.140625" style="15"/>
    <col min="15618" max="15618" width="5.5703125" style="15" customWidth="1"/>
    <col min="15619" max="15619" width="71" style="15" customWidth="1"/>
    <col min="15620" max="15620" width="13.28515625" style="15" customWidth="1"/>
    <col min="15621" max="15625" width="10.42578125" style="15" customWidth="1"/>
    <col min="15626" max="15626" width="10.5703125" style="15" customWidth="1"/>
    <col min="15627" max="15627" width="11.85546875" style="15" customWidth="1"/>
    <col min="15628" max="15628" width="11.42578125" style="15" customWidth="1"/>
    <col min="15629" max="15629" width="13.140625" style="15" customWidth="1"/>
    <col min="15630" max="15630" width="5.7109375" style="15" customWidth="1"/>
    <col min="15631" max="15873" width="9.140625" style="15"/>
    <col min="15874" max="15874" width="5.5703125" style="15" customWidth="1"/>
    <col min="15875" max="15875" width="71" style="15" customWidth="1"/>
    <col min="15876" max="15876" width="13.28515625" style="15" customWidth="1"/>
    <col min="15877" max="15881" width="10.42578125" style="15" customWidth="1"/>
    <col min="15882" max="15882" width="10.5703125" style="15" customWidth="1"/>
    <col min="15883" max="15883" width="11.85546875" style="15" customWidth="1"/>
    <col min="15884" max="15884" width="11.42578125" style="15" customWidth="1"/>
    <col min="15885" max="15885" width="13.140625" style="15" customWidth="1"/>
    <col min="15886" max="15886" width="5.7109375" style="15" customWidth="1"/>
    <col min="15887" max="16129" width="9.140625" style="15"/>
    <col min="16130" max="16130" width="5.5703125" style="15" customWidth="1"/>
    <col min="16131" max="16131" width="71" style="15" customWidth="1"/>
    <col min="16132" max="16132" width="13.28515625" style="15" customWidth="1"/>
    <col min="16133" max="16137" width="10.42578125" style="15" customWidth="1"/>
    <col min="16138" max="16138" width="10.5703125" style="15" customWidth="1"/>
    <col min="16139" max="16139" width="11.85546875" style="15" customWidth="1"/>
    <col min="16140" max="16140" width="11.42578125" style="15" customWidth="1"/>
    <col min="16141" max="16141" width="13.140625" style="15" customWidth="1"/>
    <col min="16142" max="16142" width="5.7109375" style="15" customWidth="1"/>
    <col min="16143" max="16383" width="9.140625" style="15"/>
    <col min="16384" max="16384" width="9.140625" style="15" customWidth="1"/>
  </cols>
  <sheetData>
    <row r="1" spans="1:27" ht="7.5" customHeight="1" x14ac:dyDescent="0.3"/>
    <row r="2" spans="1:27" ht="13.9" x14ac:dyDescent="0.3">
      <c r="B2" s="84"/>
      <c r="C2" s="83"/>
      <c r="D2" s="84"/>
      <c r="E2" s="84"/>
      <c r="F2" s="84"/>
      <c r="G2" s="84"/>
      <c r="H2" s="84"/>
      <c r="I2" s="84"/>
      <c r="J2" s="84"/>
      <c r="K2" s="84"/>
      <c r="L2" s="84"/>
    </row>
    <row r="3" spans="1:27" ht="16.5" customHeight="1" x14ac:dyDescent="0.3">
      <c r="B3" s="84"/>
      <c r="C3" s="83"/>
      <c r="D3" s="84"/>
      <c r="E3" s="84"/>
      <c r="F3" s="84"/>
      <c r="G3" s="856" t="s">
        <v>501</v>
      </c>
      <c r="H3" s="856"/>
      <c r="I3" s="856"/>
      <c r="J3" s="856"/>
      <c r="K3" s="856"/>
      <c r="L3" s="856"/>
    </row>
    <row r="4" spans="1:27" ht="16.5" customHeight="1" x14ac:dyDescent="0.3">
      <c r="B4" s="861" t="s">
        <v>279</v>
      </c>
      <c r="C4" s="861"/>
      <c r="D4" s="861"/>
      <c r="E4" s="861"/>
      <c r="F4" s="861"/>
      <c r="G4" s="861"/>
      <c r="H4" s="861"/>
      <c r="I4" s="861"/>
      <c r="J4" s="861"/>
      <c r="K4" s="861"/>
      <c r="L4" s="861"/>
    </row>
    <row r="5" spans="1:27" ht="24" customHeight="1" x14ac:dyDescent="0.3">
      <c r="B5" s="883" t="s">
        <v>912</v>
      </c>
      <c r="C5" s="883"/>
      <c r="D5" s="883"/>
      <c r="E5" s="883"/>
      <c r="F5" s="883"/>
      <c r="G5" s="883"/>
      <c r="H5" s="84"/>
      <c r="I5" s="883" t="s">
        <v>841</v>
      </c>
      <c r="J5" s="883"/>
      <c r="K5" s="883"/>
      <c r="L5" s="883"/>
    </row>
    <row r="6" spans="1:27" ht="20.25" customHeight="1" x14ac:dyDescent="0.3">
      <c r="B6" s="884" t="s">
        <v>840</v>
      </c>
      <c r="C6" s="884"/>
      <c r="D6" s="883" t="s">
        <v>905</v>
      </c>
      <c r="E6" s="883"/>
      <c r="F6" s="883"/>
      <c r="G6" s="883"/>
      <c r="H6" s="883"/>
      <c r="I6" s="883" t="s">
        <v>280</v>
      </c>
      <c r="J6" s="883"/>
      <c r="K6" s="883"/>
      <c r="L6" s="883"/>
    </row>
    <row r="7" spans="1:27" ht="9.75" customHeight="1" thickBot="1" x14ac:dyDescent="0.35">
      <c r="B7" s="400"/>
      <c r="C7" s="401"/>
      <c r="D7" s="401"/>
      <c r="E7" s="316"/>
      <c r="F7" s="316"/>
      <c r="G7" s="316"/>
      <c r="H7" s="316"/>
      <c r="I7" s="316"/>
      <c r="J7" s="316"/>
      <c r="K7" s="316"/>
      <c r="L7" s="316"/>
    </row>
    <row r="8" spans="1:27" s="29" customFormat="1" ht="59.25" customHeight="1" thickBot="1" x14ac:dyDescent="0.35">
      <c r="B8" s="881" t="s">
        <v>1</v>
      </c>
      <c r="C8" s="879" t="s">
        <v>281</v>
      </c>
      <c r="D8" s="877" t="s">
        <v>282</v>
      </c>
      <c r="E8" s="873" t="s">
        <v>283</v>
      </c>
      <c r="F8" s="874"/>
      <c r="G8" s="875" t="s">
        <v>284</v>
      </c>
      <c r="H8" s="876"/>
      <c r="I8" s="873" t="s">
        <v>216</v>
      </c>
      <c r="J8" s="874"/>
      <c r="K8" s="875" t="s">
        <v>154</v>
      </c>
      <c r="L8" s="876"/>
    </row>
    <row r="9" spans="1:27" s="29" customFormat="1" ht="59.25" customHeight="1" thickBot="1" x14ac:dyDescent="0.35">
      <c r="B9" s="882"/>
      <c r="C9" s="880"/>
      <c r="D9" s="878"/>
      <c r="E9" s="696" t="s">
        <v>363</v>
      </c>
      <c r="F9" s="697" t="s">
        <v>917</v>
      </c>
      <c r="G9" s="673" t="s">
        <v>363</v>
      </c>
      <c r="H9" s="739" t="s">
        <v>917</v>
      </c>
      <c r="I9" s="696" t="s">
        <v>363</v>
      </c>
      <c r="J9" s="697" t="s">
        <v>917</v>
      </c>
      <c r="K9" s="85" t="s">
        <v>363</v>
      </c>
      <c r="L9" s="656" t="s">
        <v>917</v>
      </c>
    </row>
    <row r="10" spans="1:27" s="30" customFormat="1" ht="17.25" customHeight="1" thickBot="1" x14ac:dyDescent="0.3">
      <c r="B10" s="823" t="s">
        <v>2</v>
      </c>
      <c r="C10" s="824" t="s">
        <v>366</v>
      </c>
      <c r="D10" s="810" t="s">
        <v>285</v>
      </c>
      <c r="E10" s="698">
        <f>E11+E32+E39+E40</f>
        <v>0</v>
      </c>
      <c r="F10" s="699">
        <v>5223000</v>
      </c>
      <c r="G10" s="674">
        <v>900000</v>
      </c>
      <c r="H10" s="740">
        <v>9947000</v>
      </c>
      <c r="I10" s="762">
        <f t="shared" ref="I10:K10" si="0">I11+I32+I39+I40</f>
        <v>12163.29</v>
      </c>
      <c r="J10" s="672">
        <f t="shared" si="0"/>
        <v>554898.32000000007</v>
      </c>
      <c r="K10" s="762">
        <f t="shared" si="0"/>
        <v>12163</v>
      </c>
      <c r="L10" s="672">
        <f>L11+L32+L39+L40</f>
        <v>491769.58999999997</v>
      </c>
    </row>
    <row r="11" spans="1:27" s="31" customFormat="1" ht="17.25" customHeight="1" x14ac:dyDescent="0.25">
      <c r="A11" s="449"/>
      <c r="B11" s="840" t="s">
        <v>3</v>
      </c>
      <c r="C11" s="825" t="s">
        <v>664</v>
      </c>
      <c r="D11" s="811" t="s">
        <v>286</v>
      </c>
      <c r="E11" s="700">
        <f>E12+E24+E27</f>
        <v>0</v>
      </c>
      <c r="F11" s="701">
        <f t="shared" ref="F11:L11" si="1">F12+F24+F27</f>
        <v>0</v>
      </c>
      <c r="G11" s="675">
        <f t="shared" si="1"/>
        <v>0</v>
      </c>
      <c r="H11" s="741">
        <f t="shared" si="1"/>
        <v>0</v>
      </c>
      <c r="I11" s="763">
        <f t="shared" si="1"/>
        <v>12163.29</v>
      </c>
      <c r="J11" s="764">
        <f t="shared" si="1"/>
        <v>554398.32000000007</v>
      </c>
      <c r="K11" s="763">
        <f t="shared" si="1"/>
        <v>12163</v>
      </c>
      <c r="L11" s="764">
        <f t="shared" si="1"/>
        <v>491619.58999999997</v>
      </c>
    </row>
    <row r="12" spans="1:27" s="31" customFormat="1" ht="17.25" customHeight="1" x14ac:dyDescent="0.25">
      <c r="B12" s="841" t="s">
        <v>4</v>
      </c>
      <c r="C12" s="826" t="s">
        <v>665</v>
      </c>
      <c r="D12" s="812" t="s">
        <v>287</v>
      </c>
      <c r="E12" s="702">
        <f>SUM(E13:E23)</f>
        <v>0</v>
      </c>
      <c r="F12" s="703">
        <f>SUM(F13:F23)</f>
        <v>0</v>
      </c>
      <c r="G12" s="676">
        <f t="shared" ref="G12:L12" si="2">SUM(G13:G23)</f>
        <v>0</v>
      </c>
      <c r="H12" s="742">
        <f t="shared" si="2"/>
        <v>0</v>
      </c>
      <c r="I12" s="765">
        <f t="shared" si="2"/>
        <v>2177.29</v>
      </c>
      <c r="J12" s="766">
        <f t="shared" si="2"/>
        <v>345128.52</v>
      </c>
      <c r="K12" s="765">
        <f t="shared" si="2"/>
        <v>2177</v>
      </c>
      <c r="L12" s="766">
        <f t="shared" si="2"/>
        <v>282349.78999999998</v>
      </c>
    </row>
    <row r="13" spans="1:27" s="13" customFormat="1" ht="17.25" customHeight="1" x14ac:dyDescent="0.3">
      <c r="B13" s="842" t="s">
        <v>5</v>
      </c>
      <c r="C13" s="827" t="s">
        <v>666</v>
      </c>
      <c r="D13" s="813" t="s">
        <v>288</v>
      </c>
      <c r="E13" s="704"/>
      <c r="F13" s="330"/>
      <c r="G13" s="677"/>
      <c r="H13" s="743"/>
      <c r="I13" s="767"/>
      <c r="J13" s="768"/>
      <c r="K13" s="767"/>
      <c r="L13" s="769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3"/>
      <c r="X13" s="32"/>
      <c r="Y13" s="33"/>
      <c r="Z13" s="32"/>
      <c r="AA13" s="34"/>
    </row>
    <row r="14" spans="1:27" s="13" customFormat="1" ht="17.25" customHeight="1" x14ac:dyDescent="0.3">
      <c r="B14" s="843" t="s">
        <v>6</v>
      </c>
      <c r="C14" s="827" t="s">
        <v>667</v>
      </c>
      <c r="D14" s="813" t="s">
        <v>289</v>
      </c>
      <c r="E14" s="704"/>
      <c r="F14" s="330"/>
      <c r="G14" s="677"/>
      <c r="H14" s="743"/>
      <c r="I14" s="767">
        <v>177.29</v>
      </c>
      <c r="J14" s="769">
        <v>345128.52</v>
      </c>
      <c r="K14" s="767">
        <v>177</v>
      </c>
      <c r="L14" s="769">
        <v>282349.78999999998</v>
      </c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3"/>
      <c r="X14" s="32"/>
      <c r="Y14" s="33"/>
      <c r="Z14" s="32"/>
      <c r="AA14" s="34"/>
    </row>
    <row r="15" spans="1:27" s="13" customFormat="1" ht="17.25" customHeight="1" x14ac:dyDescent="0.3">
      <c r="B15" s="842" t="s">
        <v>7</v>
      </c>
      <c r="C15" s="827" t="s">
        <v>668</v>
      </c>
      <c r="D15" s="813" t="s">
        <v>290</v>
      </c>
      <c r="E15" s="704"/>
      <c r="F15" s="330"/>
      <c r="G15" s="677"/>
      <c r="H15" s="743"/>
      <c r="I15" s="767"/>
      <c r="J15" s="769"/>
      <c r="K15" s="767"/>
      <c r="L15" s="769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3"/>
      <c r="X15" s="32"/>
      <c r="Y15" s="33"/>
      <c r="Z15" s="32"/>
      <c r="AA15" s="34"/>
    </row>
    <row r="16" spans="1:27" s="13" customFormat="1" ht="17.25" customHeight="1" x14ac:dyDescent="0.3">
      <c r="B16" s="842" t="s">
        <v>8</v>
      </c>
      <c r="C16" s="827" t="s">
        <v>669</v>
      </c>
      <c r="D16" s="813" t="s">
        <v>291</v>
      </c>
      <c r="E16" s="704"/>
      <c r="F16" s="330"/>
      <c r="G16" s="677"/>
      <c r="H16" s="743"/>
      <c r="I16" s="767"/>
      <c r="J16" s="769"/>
      <c r="K16" s="767"/>
      <c r="L16" s="769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3"/>
      <c r="X16" s="32"/>
      <c r="Y16" s="33"/>
      <c r="Z16" s="32"/>
      <c r="AA16" s="34"/>
    </row>
    <row r="17" spans="1:27" s="13" customFormat="1" ht="17.25" customHeight="1" x14ac:dyDescent="0.3">
      <c r="B17" s="843" t="s">
        <v>9</v>
      </c>
      <c r="C17" s="827" t="s">
        <v>670</v>
      </c>
      <c r="D17" s="813" t="s">
        <v>292</v>
      </c>
      <c r="E17" s="704"/>
      <c r="F17" s="330"/>
      <c r="G17" s="677"/>
      <c r="H17" s="743"/>
      <c r="I17" s="767">
        <v>2000</v>
      </c>
      <c r="J17" s="768"/>
      <c r="K17" s="767">
        <f>I17</f>
        <v>2000</v>
      </c>
      <c r="L17" s="769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3"/>
      <c r="X17" s="32"/>
      <c r="Y17" s="33"/>
      <c r="Z17" s="32"/>
      <c r="AA17" s="34"/>
    </row>
    <row r="18" spans="1:27" s="13" customFormat="1" ht="17.25" customHeight="1" x14ac:dyDescent="0.3">
      <c r="B18" s="842" t="s">
        <v>10</v>
      </c>
      <c r="C18" s="827" t="s">
        <v>671</v>
      </c>
      <c r="D18" s="813" t="s">
        <v>293</v>
      </c>
      <c r="E18" s="704"/>
      <c r="F18" s="330"/>
      <c r="G18" s="677"/>
      <c r="H18" s="743"/>
      <c r="I18" s="767"/>
      <c r="J18" s="768"/>
      <c r="K18" s="767"/>
      <c r="L18" s="769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3"/>
      <c r="X18" s="32"/>
      <c r="Y18" s="33"/>
      <c r="Z18" s="32"/>
      <c r="AA18" s="34"/>
    </row>
    <row r="19" spans="1:27" s="13" customFormat="1" ht="17.25" customHeight="1" x14ac:dyDescent="0.3">
      <c r="B19" s="842" t="s">
        <v>11</v>
      </c>
      <c r="C19" s="827" t="s">
        <v>672</v>
      </c>
      <c r="D19" s="813" t="s">
        <v>294</v>
      </c>
      <c r="E19" s="704"/>
      <c r="F19" s="330"/>
      <c r="G19" s="677"/>
      <c r="H19" s="743"/>
      <c r="I19" s="767"/>
      <c r="J19" s="768"/>
      <c r="K19" s="767"/>
      <c r="L19" s="769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3"/>
      <c r="X19" s="32"/>
      <c r="Y19" s="33"/>
      <c r="Z19" s="32"/>
      <c r="AA19" s="34"/>
    </row>
    <row r="20" spans="1:27" s="13" customFormat="1" ht="17.25" customHeight="1" x14ac:dyDescent="0.3">
      <c r="B20" s="843" t="s">
        <v>15</v>
      </c>
      <c r="C20" s="827" t="s">
        <v>673</v>
      </c>
      <c r="D20" s="813" t="s">
        <v>295</v>
      </c>
      <c r="E20" s="704"/>
      <c r="F20" s="330"/>
      <c r="G20" s="677"/>
      <c r="H20" s="743"/>
      <c r="I20" s="767"/>
      <c r="J20" s="768"/>
      <c r="K20" s="767"/>
      <c r="L20" s="769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3"/>
      <c r="X20" s="32"/>
      <c r="Y20" s="33"/>
      <c r="Z20" s="32"/>
      <c r="AA20" s="34"/>
    </row>
    <row r="21" spans="1:27" s="13" customFormat="1" ht="17.25" customHeight="1" x14ac:dyDescent="0.3">
      <c r="B21" s="843" t="s">
        <v>16</v>
      </c>
      <c r="C21" s="827" t="s">
        <v>674</v>
      </c>
      <c r="D21" s="813" t="s">
        <v>296</v>
      </c>
      <c r="E21" s="704"/>
      <c r="F21" s="330"/>
      <c r="G21" s="677"/>
      <c r="H21" s="743"/>
      <c r="I21" s="767"/>
      <c r="J21" s="768"/>
      <c r="K21" s="767"/>
      <c r="L21" s="769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3"/>
      <c r="X21" s="32"/>
      <c r="Y21" s="33"/>
      <c r="Z21" s="32"/>
      <c r="AA21" s="34"/>
    </row>
    <row r="22" spans="1:27" s="13" customFormat="1" ht="17.25" customHeight="1" x14ac:dyDescent="0.3">
      <c r="B22" s="843" t="s">
        <v>17</v>
      </c>
      <c r="C22" s="827" t="s">
        <v>675</v>
      </c>
      <c r="D22" s="813" t="s">
        <v>297</v>
      </c>
      <c r="E22" s="704"/>
      <c r="F22" s="330"/>
      <c r="G22" s="677"/>
      <c r="H22" s="743"/>
      <c r="I22" s="767"/>
      <c r="J22" s="768"/>
      <c r="K22" s="767"/>
      <c r="L22" s="769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3"/>
      <c r="X22" s="32"/>
      <c r="Y22" s="33"/>
      <c r="Z22" s="32"/>
      <c r="AA22" s="34"/>
    </row>
    <row r="23" spans="1:27" s="13" customFormat="1" ht="17.25" customHeight="1" x14ac:dyDescent="0.3">
      <c r="B23" s="842" t="s">
        <v>18</v>
      </c>
      <c r="C23" s="827" t="s">
        <v>676</v>
      </c>
      <c r="D23" s="813" t="s">
        <v>298</v>
      </c>
      <c r="E23" s="704"/>
      <c r="F23" s="330"/>
      <c r="G23" s="677"/>
      <c r="H23" s="743"/>
      <c r="I23" s="767"/>
      <c r="J23" s="768"/>
      <c r="K23" s="767"/>
      <c r="L23" s="769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3"/>
      <c r="X23" s="32"/>
      <c r="Y23" s="33"/>
      <c r="Z23" s="32"/>
      <c r="AA23" s="34"/>
    </row>
    <row r="24" spans="1:27" s="31" customFormat="1" ht="26.45" customHeight="1" x14ac:dyDescent="0.25">
      <c r="A24" s="449"/>
      <c r="B24" s="844" t="s">
        <v>19</v>
      </c>
      <c r="C24" s="828" t="s">
        <v>677</v>
      </c>
      <c r="D24" s="814" t="s">
        <v>299</v>
      </c>
      <c r="E24" s="705">
        <f>E25+E26</f>
        <v>0</v>
      </c>
      <c r="F24" s="706">
        <f t="shared" ref="F24:L24" si="3">F25+F26</f>
        <v>0</v>
      </c>
      <c r="G24" s="678">
        <f>G25+G26</f>
        <v>0</v>
      </c>
      <c r="H24" s="744">
        <f t="shared" si="3"/>
        <v>0</v>
      </c>
      <c r="I24" s="770">
        <f>I25+I26</f>
        <v>9986</v>
      </c>
      <c r="J24" s="771">
        <f t="shared" si="3"/>
        <v>208249.8</v>
      </c>
      <c r="K24" s="770">
        <f t="shared" si="3"/>
        <v>9986</v>
      </c>
      <c r="L24" s="771">
        <f t="shared" si="3"/>
        <v>208249.8</v>
      </c>
    </row>
    <row r="25" spans="1:27" s="35" customFormat="1" ht="17.25" customHeight="1" x14ac:dyDescent="0.25">
      <c r="B25" s="843" t="s">
        <v>12</v>
      </c>
      <c r="C25" s="829" t="s">
        <v>678</v>
      </c>
      <c r="D25" s="815" t="s">
        <v>300</v>
      </c>
      <c r="E25" s="707"/>
      <c r="F25" s="708"/>
      <c r="G25" s="679"/>
      <c r="H25" s="745"/>
      <c r="I25" s="772"/>
      <c r="J25" s="773">
        <v>68100</v>
      </c>
      <c r="K25" s="772"/>
      <c r="L25" s="773">
        <f>J25</f>
        <v>68100</v>
      </c>
    </row>
    <row r="26" spans="1:27" s="35" customFormat="1" ht="17.25" customHeight="1" x14ac:dyDescent="0.25">
      <c r="B26" s="842" t="s">
        <v>13</v>
      </c>
      <c r="C26" s="829" t="s">
        <v>679</v>
      </c>
      <c r="D26" s="815" t="s">
        <v>301</v>
      </c>
      <c r="E26" s="707"/>
      <c r="F26" s="708"/>
      <c r="G26" s="679"/>
      <c r="H26" s="745"/>
      <c r="I26" s="772">
        <v>9986</v>
      </c>
      <c r="J26" s="773">
        <v>140149.79999999999</v>
      </c>
      <c r="K26" s="772">
        <f>I26</f>
        <v>9986</v>
      </c>
      <c r="L26" s="773">
        <f>J26</f>
        <v>140149.79999999999</v>
      </c>
    </row>
    <row r="27" spans="1:27" s="31" customFormat="1" ht="17.25" customHeight="1" x14ac:dyDescent="0.25">
      <c r="A27" s="449"/>
      <c r="B27" s="844" t="s">
        <v>14</v>
      </c>
      <c r="C27" s="828" t="s">
        <v>680</v>
      </c>
      <c r="D27" s="814" t="s">
        <v>302</v>
      </c>
      <c r="E27" s="705">
        <f>E28+E29</f>
        <v>0</v>
      </c>
      <c r="F27" s="706">
        <f t="shared" ref="F27:L27" si="4">F28+F29</f>
        <v>0</v>
      </c>
      <c r="G27" s="678">
        <f t="shared" si="4"/>
        <v>0</v>
      </c>
      <c r="H27" s="744">
        <f t="shared" si="4"/>
        <v>0</v>
      </c>
      <c r="I27" s="770">
        <f t="shared" si="4"/>
        <v>0</v>
      </c>
      <c r="J27" s="771">
        <f t="shared" si="4"/>
        <v>1020</v>
      </c>
      <c r="K27" s="770">
        <f t="shared" si="4"/>
        <v>0</v>
      </c>
      <c r="L27" s="771">
        <f t="shared" si="4"/>
        <v>1020</v>
      </c>
    </row>
    <row r="28" spans="1:27" s="35" customFormat="1" ht="17.25" customHeight="1" x14ac:dyDescent="0.25">
      <c r="B28" s="843" t="s">
        <v>20</v>
      </c>
      <c r="C28" s="829" t="s">
        <v>681</v>
      </c>
      <c r="D28" s="815" t="s">
        <v>303</v>
      </c>
      <c r="E28" s="707"/>
      <c r="F28" s="708"/>
      <c r="G28" s="679"/>
      <c r="H28" s="745"/>
      <c r="I28" s="772"/>
      <c r="J28" s="774">
        <v>1020</v>
      </c>
      <c r="K28" s="772"/>
      <c r="L28" s="774">
        <f>J28</f>
        <v>1020</v>
      </c>
    </row>
    <row r="29" spans="1:27" s="35" customFormat="1" ht="17.25" customHeight="1" x14ac:dyDescent="0.25">
      <c r="B29" s="843" t="s">
        <v>21</v>
      </c>
      <c r="C29" s="830" t="s">
        <v>682</v>
      </c>
      <c r="D29" s="816" t="s">
        <v>304</v>
      </c>
      <c r="E29" s="709">
        <f>E30+E31</f>
        <v>0</v>
      </c>
      <c r="F29" s="710">
        <f t="shared" ref="F29:L29" si="5">F30+F31</f>
        <v>0</v>
      </c>
      <c r="G29" s="680">
        <f t="shared" si="5"/>
        <v>0</v>
      </c>
      <c r="H29" s="746">
        <f t="shared" si="5"/>
        <v>0</v>
      </c>
      <c r="I29" s="775">
        <f t="shared" si="5"/>
        <v>0</v>
      </c>
      <c r="J29" s="776">
        <f t="shared" si="5"/>
        <v>0</v>
      </c>
      <c r="K29" s="775">
        <f t="shared" si="5"/>
        <v>0</v>
      </c>
      <c r="L29" s="776">
        <f t="shared" si="5"/>
        <v>0</v>
      </c>
    </row>
    <row r="30" spans="1:27" s="35" customFormat="1" ht="17.25" customHeight="1" x14ac:dyDescent="0.25">
      <c r="B30" s="842" t="s">
        <v>23</v>
      </c>
      <c r="C30" s="831" t="s">
        <v>683</v>
      </c>
      <c r="D30" s="816" t="s">
        <v>305</v>
      </c>
      <c r="E30" s="709"/>
      <c r="F30" s="710"/>
      <c r="G30" s="680"/>
      <c r="H30" s="746"/>
      <c r="I30" s="775"/>
      <c r="J30" s="776"/>
      <c r="K30" s="775"/>
      <c r="L30" s="776"/>
    </row>
    <row r="31" spans="1:27" s="35" customFormat="1" ht="17.25" customHeight="1" x14ac:dyDescent="0.25">
      <c r="B31" s="842" t="s">
        <v>24</v>
      </c>
      <c r="C31" s="831" t="s">
        <v>684</v>
      </c>
      <c r="D31" s="816" t="s">
        <v>306</v>
      </c>
      <c r="E31" s="709"/>
      <c r="F31" s="710"/>
      <c r="G31" s="680"/>
      <c r="H31" s="746"/>
      <c r="I31" s="775"/>
      <c r="J31" s="776"/>
      <c r="K31" s="775"/>
      <c r="L31" s="776"/>
    </row>
    <row r="32" spans="1:27" s="30" customFormat="1" ht="17.25" customHeight="1" x14ac:dyDescent="0.25">
      <c r="B32" s="843" t="s">
        <v>25</v>
      </c>
      <c r="C32" s="832" t="s">
        <v>685</v>
      </c>
      <c r="D32" s="817" t="s">
        <v>307</v>
      </c>
      <c r="E32" s="711">
        <f>E33</f>
        <v>0</v>
      </c>
      <c r="F32" s="712">
        <f t="shared" ref="F32:L33" si="6">F33</f>
        <v>0</v>
      </c>
      <c r="G32" s="681">
        <f t="shared" si="6"/>
        <v>0</v>
      </c>
      <c r="H32" s="747">
        <f t="shared" si="6"/>
        <v>0</v>
      </c>
      <c r="I32" s="777">
        <f t="shared" si="6"/>
        <v>0</v>
      </c>
      <c r="J32" s="778">
        <f t="shared" si="6"/>
        <v>0</v>
      </c>
      <c r="K32" s="777">
        <f t="shared" si="6"/>
        <v>0</v>
      </c>
      <c r="L32" s="778">
        <f t="shared" si="6"/>
        <v>0</v>
      </c>
    </row>
    <row r="33" spans="2:12" s="30" customFormat="1" ht="17.25" customHeight="1" x14ac:dyDescent="0.25">
      <c r="B33" s="842" t="s">
        <v>26</v>
      </c>
      <c r="C33" s="833" t="s">
        <v>686</v>
      </c>
      <c r="D33" s="818" t="s">
        <v>308</v>
      </c>
      <c r="E33" s="711">
        <f>E34</f>
        <v>0</v>
      </c>
      <c r="F33" s="713">
        <f t="shared" si="6"/>
        <v>0</v>
      </c>
      <c r="G33" s="682">
        <f t="shared" si="6"/>
        <v>0</v>
      </c>
      <c r="H33" s="748">
        <f t="shared" si="6"/>
        <v>0</v>
      </c>
      <c r="I33" s="779">
        <f t="shared" si="6"/>
        <v>0</v>
      </c>
      <c r="J33" s="780">
        <f t="shared" si="6"/>
        <v>0</v>
      </c>
      <c r="K33" s="779">
        <f t="shared" si="6"/>
        <v>0</v>
      </c>
      <c r="L33" s="780">
        <f t="shared" si="6"/>
        <v>0</v>
      </c>
    </row>
    <row r="34" spans="2:12" s="30" customFormat="1" ht="17.25" customHeight="1" x14ac:dyDescent="0.25">
      <c r="B34" s="842" t="s">
        <v>27</v>
      </c>
      <c r="C34" s="833" t="s">
        <v>687</v>
      </c>
      <c r="D34" s="818" t="s">
        <v>309</v>
      </c>
      <c r="E34" s="711">
        <f>SUM(E35:E38)</f>
        <v>0</v>
      </c>
      <c r="F34" s="713">
        <f t="shared" ref="F34:L34" si="7">SUM(F35:F38)</f>
        <v>0</v>
      </c>
      <c r="G34" s="682">
        <f t="shared" si="7"/>
        <v>0</v>
      </c>
      <c r="H34" s="748">
        <f t="shared" si="7"/>
        <v>0</v>
      </c>
      <c r="I34" s="779">
        <f t="shared" si="7"/>
        <v>0</v>
      </c>
      <c r="J34" s="780">
        <f t="shared" si="7"/>
        <v>0</v>
      </c>
      <c r="K34" s="779">
        <f t="shared" si="7"/>
        <v>0</v>
      </c>
      <c r="L34" s="780">
        <f t="shared" si="7"/>
        <v>0</v>
      </c>
    </row>
    <row r="35" spans="2:12" s="35" customFormat="1" ht="17.25" customHeight="1" x14ac:dyDescent="0.25">
      <c r="B35" s="843" t="s">
        <v>28</v>
      </c>
      <c r="C35" s="830" t="s">
        <v>688</v>
      </c>
      <c r="D35" s="816" t="s">
        <v>310</v>
      </c>
      <c r="E35" s="709"/>
      <c r="F35" s="714"/>
      <c r="G35" s="683"/>
      <c r="H35" s="749"/>
      <c r="I35" s="781"/>
      <c r="J35" s="782"/>
      <c r="K35" s="781"/>
      <c r="L35" s="782"/>
    </row>
    <row r="36" spans="2:12" s="35" customFormat="1" ht="17.25" customHeight="1" x14ac:dyDescent="0.25">
      <c r="B36" s="842" t="s">
        <v>29</v>
      </c>
      <c r="C36" s="829" t="s">
        <v>689</v>
      </c>
      <c r="D36" s="815" t="s">
        <v>311</v>
      </c>
      <c r="E36" s="707"/>
      <c r="F36" s="715"/>
      <c r="G36" s="684"/>
      <c r="H36" s="750"/>
      <c r="I36" s="783"/>
      <c r="J36" s="784"/>
      <c r="K36" s="783"/>
      <c r="L36" s="784"/>
    </row>
    <row r="37" spans="2:12" s="36" customFormat="1" ht="17.25" customHeight="1" x14ac:dyDescent="0.25">
      <c r="B37" s="842" t="s">
        <v>30</v>
      </c>
      <c r="C37" s="829" t="s">
        <v>690</v>
      </c>
      <c r="D37" s="815" t="s">
        <v>312</v>
      </c>
      <c r="E37" s="707"/>
      <c r="F37" s="715"/>
      <c r="G37" s="684"/>
      <c r="H37" s="750"/>
      <c r="I37" s="783"/>
      <c r="J37" s="784"/>
      <c r="K37" s="783"/>
      <c r="L37" s="784"/>
    </row>
    <row r="38" spans="2:12" s="36" customFormat="1" ht="17.25" customHeight="1" x14ac:dyDescent="0.25">
      <c r="B38" s="843" t="s">
        <v>31</v>
      </c>
      <c r="C38" s="829" t="s">
        <v>691</v>
      </c>
      <c r="D38" s="815" t="s">
        <v>313</v>
      </c>
      <c r="E38" s="707"/>
      <c r="F38" s="715"/>
      <c r="G38" s="684"/>
      <c r="H38" s="750"/>
      <c r="I38" s="785"/>
      <c r="J38" s="786"/>
      <c r="K38" s="785"/>
      <c r="L38" s="786"/>
    </row>
    <row r="39" spans="2:12" s="37" customFormat="1" ht="17.25" customHeight="1" x14ac:dyDescent="0.25">
      <c r="B39" s="842" t="s">
        <v>32</v>
      </c>
      <c r="C39" s="834" t="s">
        <v>692</v>
      </c>
      <c r="D39" s="819" t="s">
        <v>314</v>
      </c>
      <c r="E39" s="716"/>
      <c r="F39" s="717"/>
      <c r="G39" s="685"/>
      <c r="H39" s="751"/>
      <c r="I39" s="785"/>
      <c r="J39" s="786"/>
      <c r="K39" s="785"/>
      <c r="L39" s="786"/>
    </row>
    <row r="40" spans="2:12" s="37" customFormat="1" ht="17.25" customHeight="1" x14ac:dyDescent="0.25">
      <c r="B40" s="844" t="s">
        <v>33</v>
      </c>
      <c r="C40" s="828" t="s">
        <v>693</v>
      </c>
      <c r="D40" s="814" t="s">
        <v>315</v>
      </c>
      <c r="E40" s="705">
        <f>E41+E42+E43+E46</f>
        <v>0</v>
      </c>
      <c r="F40" s="706">
        <f t="shared" ref="F40:L40" si="8">F41+F42+F43+F46</f>
        <v>0</v>
      </c>
      <c r="G40" s="678">
        <f t="shared" si="8"/>
        <v>0</v>
      </c>
      <c r="H40" s="744">
        <f t="shared" si="8"/>
        <v>0</v>
      </c>
      <c r="I40" s="770">
        <f t="shared" si="8"/>
        <v>0</v>
      </c>
      <c r="J40" s="771">
        <f t="shared" si="8"/>
        <v>500</v>
      </c>
      <c r="K40" s="770">
        <f t="shared" si="8"/>
        <v>0</v>
      </c>
      <c r="L40" s="771">
        <f t="shared" si="8"/>
        <v>150</v>
      </c>
    </row>
    <row r="41" spans="2:12" s="37" customFormat="1" ht="17.25" customHeight="1" x14ac:dyDescent="0.25">
      <c r="B41" s="843" t="s">
        <v>34</v>
      </c>
      <c r="C41" s="835" t="s">
        <v>694</v>
      </c>
      <c r="D41" s="820" t="s">
        <v>316</v>
      </c>
      <c r="E41" s="716"/>
      <c r="F41" s="717"/>
      <c r="G41" s="685"/>
      <c r="H41" s="751"/>
      <c r="I41" s="785"/>
      <c r="J41" s="774">
        <v>500</v>
      </c>
      <c r="K41" s="772"/>
      <c r="L41" s="774">
        <v>150</v>
      </c>
    </row>
    <row r="42" spans="2:12" s="37" customFormat="1" ht="17.25" customHeight="1" x14ac:dyDescent="0.25">
      <c r="B42" s="842" t="s">
        <v>35</v>
      </c>
      <c r="C42" s="836" t="s">
        <v>695</v>
      </c>
      <c r="D42" s="820" t="s">
        <v>317</v>
      </c>
      <c r="E42" s="716"/>
      <c r="F42" s="717"/>
      <c r="G42" s="685"/>
      <c r="H42" s="751"/>
      <c r="I42" s="785"/>
      <c r="J42" s="786"/>
      <c r="K42" s="785"/>
      <c r="L42" s="786"/>
    </row>
    <row r="43" spans="2:12" s="37" customFormat="1" ht="17.25" customHeight="1" x14ac:dyDescent="0.25">
      <c r="B43" s="842" t="s">
        <v>36</v>
      </c>
      <c r="C43" s="836" t="s">
        <v>696</v>
      </c>
      <c r="D43" s="820" t="s">
        <v>318</v>
      </c>
      <c r="E43" s="718">
        <f>E44+E45</f>
        <v>0</v>
      </c>
      <c r="F43" s="719">
        <f t="shared" ref="F43:L43" si="9">F44+F45</f>
        <v>0</v>
      </c>
      <c r="G43" s="686">
        <f t="shared" si="9"/>
        <v>0</v>
      </c>
      <c r="H43" s="752">
        <f t="shared" si="9"/>
        <v>0</v>
      </c>
      <c r="I43" s="787">
        <f t="shared" si="9"/>
        <v>0</v>
      </c>
      <c r="J43" s="788">
        <f t="shared" si="9"/>
        <v>0</v>
      </c>
      <c r="K43" s="787">
        <f t="shared" si="9"/>
        <v>0</v>
      </c>
      <c r="L43" s="788">
        <f t="shared" si="9"/>
        <v>0</v>
      </c>
    </row>
    <row r="44" spans="2:12" s="36" customFormat="1" ht="26.45" customHeight="1" x14ac:dyDescent="0.25">
      <c r="B44" s="843" t="s">
        <v>37</v>
      </c>
      <c r="C44" s="829" t="s">
        <v>697</v>
      </c>
      <c r="D44" s="815" t="s">
        <v>319</v>
      </c>
      <c r="E44" s="707"/>
      <c r="F44" s="715"/>
      <c r="G44" s="684"/>
      <c r="H44" s="750"/>
      <c r="I44" s="783"/>
      <c r="J44" s="784"/>
      <c r="K44" s="783"/>
      <c r="L44" s="784"/>
    </row>
    <row r="45" spans="2:12" s="36" customFormat="1" ht="17.25" customHeight="1" x14ac:dyDescent="0.25">
      <c r="B45" s="842">
        <v>360</v>
      </c>
      <c r="C45" s="829" t="s">
        <v>698</v>
      </c>
      <c r="D45" s="815" t="s">
        <v>320</v>
      </c>
      <c r="E45" s="707"/>
      <c r="F45" s="715"/>
      <c r="G45" s="684"/>
      <c r="H45" s="750"/>
      <c r="I45" s="783"/>
      <c r="J45" s="784"/>
      <c r="K45" s="783"/>
      <c r="L45" s="784"/>
    </row>
    <row r="46" spans="2:12" s="38" customFormat="1" ht="30" customHeight="1" x14ac:dyDescent="0.25">
      <c r="B46" s="842">
        <v>370</v>
      </c>
      <c r="C46" s="836" t="s">
        <v>699</v>
      </c>
      <c r="D46" s="820" t="s">
        <v>321</v>
      </c>
      <c r="E46" s="716"/>
      <c r="F46" s="717"/>
      <c r="G46" s="685"/>
      <c r="H46" s="751"/>
      <c r="I46" s="785"/>
      <c r="J46" s="786"/>
      <c r="K46" s="785"/>
      <c r="L46" s="786"/>
    </row>
    <row r="47" spans="2:12" s="30" customFormat="1" ht="18.75" customHeight="1" x14ac:dyDescent="0.25">
      <c r="B47" s="842" t="s">
        <v>2</v>
      </c>
      <c r="C47" s="837" t="s">
        <v>577</v>
      </c>
      <c r="D47" s="821" t="s">
        <v>285</v>
      </c>
      <c r="E47" s="720">
        <f>E48+E69+E76+E77</f>
        <v>0</v>
      </c>
      <c r="F47" s="721">
        <f t="shared" ref="F47:L47" si="10">F48+F69+F76+F77</f>
        <v>0</v>
      </c>
      <c r="G47" s="687">
        <f t="shared" si="10"/>
        <v>0</v>
      </c>
      <c r="H47" s="753">
        <f t="shared" si="10"/>
        <v>0</v>
      </c>
      <c r="I47" s="789">
        <f t="shared" si="10"/>
        <v>0</v>
      </c>
      <c r="J47" s="790">
        <f t="shared" si="10"/>
        <v>0</v>
      </c>
      <c r="K47" s="789">
        <f t="shared" si="10"/>
        <v>0</v>
      </c>
      <c r="L47" s="790">
        <f t="shared" si="10"/>
        <v>0</v>
      </c>
    </row>
    <row r="48" spans="2:12" s="31" customFormat="1" ht="18.75" customHeight="1" x14ac:dyDescent="0.25">
      <c r="B48" s="843" t="s">
        <v>3</v>
      </c>
      <c r="C48" s="834" t="s">
        <v>735</v>
      </c>
      <c r="D48" s="819" t="s">
        <v>286</v>
      </c>
      <c r="E48" s="722">
        <f>E49+E61+E64</f>
        <v>0</v>
      </c>
      <c r="F48" s="723">
        <f t="shared" ref="F48:L48" si="11">F49+F61+F64</f>
        <v>0</v>
      </c>
      <c r="G48" s="688">
        <f t="shared" si="11"/>
        <v>0</v>
      </c>
      <c r="H48" s="754">
        <f t="shared" si="11"/>
        <v>0</v>
      </c>
      <c r="I48" s="791">
        <f t="shared" si="11"/>
        <v>0</v>
      </c>
      <c r="J48" s="792">
        <f t="shared" si="11"/>
        <v>0</v>
      </c>
      <c r="K48" s="791">
        <f t="shared" si="11"/>
        <v>0</v>
      </c>
      <c r="L48" s="792">
        <f t="shared" si="11"/>
        <v>0</v>
      </c>
    </row>
    <row r="49" spans="2:27" s="31" customFormat="1" ht="18.75" customHeight="1" x14ac:dyDescent="0.25">
      <c r="B49" s="842" t="s">
        <v>4</v>
      </c>
      <c r="C49" s="836" t="s">
        <v>700</v>
      </c>
      <c r="D49" s="820" t="s">
        <v>287</v>
      </c>
      <c r="E49" s="724">
        <f>SUM(E50:E60)</f>
        <v>0</v>
      </c>
      <c r="F49" s="725">
        <f>SUM(F50:F60)</f>
        <v>0</v>
      </c>
      <c r="G49" s="689">
        <f t="shared" ref="G49:L49" si="12">SUM(G50:G60)</f>
        <v>0</v>
      </c>
      <c r="H49" s="755">
        <f t="shared" si="12"/>
        <v>0</v>
      </c>
      <c r="I49" s="793">
        <f t="shared" si="12"/>
        <v>0</v>
      </c>
      <c r="J49" s="794">
        <f t="shared" si="12"/>
        <v>0</v>
      </c>
      <c r="K49" s="793">
        <f t="shared" si="12"/>
        <v>0</v>
      </c>
      <c r="L49" s="794">
        <f t="shared" si="12"/>
        <v>0</v>
      </c>
    </row>
    <row r="50" spans="2:27" s="13" customFormat="1" ht="18.75" customHeight="1" x14ac:dyDescent="0.3">
      <c r="B50" s="842" t="s">
        <v>5</v>
      </c>
      <c r="C50" s="827" t="s">
        <v>701</v>
      </c>
      <c r="D50" s="813" t="s">
        <v>288</v>
      </c>
      <c r="E50" s="704"/>
      <c r="F50" s="726"/>
      <c r="G50" s="690"/>
      <c r="H50" s="756"/>
      <c r="I50" s="795"/>
      <c r="J50" s="796"/>
      <c r="K50" s="809"/>
      <c r="L50" s="796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3"/>
      <c r="X50" s="32"/>
      <c r="Y50" s="33"/>
      <c r="Z50" s="32"/>
      <c r="AA50" s="34"/>
    </row>
    <row r="51" spans="2:27" s="13" customFormat="1" ht="18.75" customHeight="1" x14ac:dyDescent="0.3">
      <c r="B51" s="843" t="s">
        <v>6</v>
      </c>
      <c r="C51" s="827" t="s">
        <v>702</v>
      </c>
      <c r="D51" s="813" t="s">
        <v>289</v>
      </c>
      <c r="E51" s="704"/>
      <c r="F51" s="726"/>
      <c r="G51" s="690"/>
      <c r="H51" s="756"/>
      <c r="I51" s="795"/>
      <c r="J51" s="796"/>
      <c r="K51" s="809"/>
      <c r="L51" s="796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3"/>
      <c r="X51" s="32"/>
      <c r="Y51" s="33"/>
      <c r="Z51" s="32"/>
      <c r="AA51" s="34"/>
    </row>
    <row r="52" spans="2:27" s="13" customFormat="1" ht="18.75" customHeight="1" x14ac:dyDescent="0.3">
      <c r="B52" s="842" t="s">
        <v>7</v>
      </c>
      <c r="C52" s="827" t="s">
        <v>703</v>
      </c>
      <c r="D52" s="813" t="s">
        <v>290</v>
      </c>
      <c r="E52" s="704"/>
      <c r="F52" s="726"/>
      <c r="G52" s="690"/>
      <c r="H52" s="756"/>
      <c r="I52" s="795"/>
      <c r="J52" s="796"/>
      <c r="K52" s="809"/>
      <c r="L52" s="796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3"/>
      <c r="X52" s="32"/>
      <c r="Y52" s="33"/>
      <c r="Z52" s="32"/>
      <c r="AA52" s="34"/>
    </row>
    <row r="53" spans="2:27" s="13" customFormat="1" ht="18.75" customHeight="1" x14ac:dyDescent="0.3">
      <c r="B53" s="842" t="s">
        <v>8</v>
      </c>
      <c r="C53" s="827" t="s">
        <v>704</v>
      </c>
      <c r="D53" s="813" t="s">
        <v>291</v>
      </c>
      <c r="E53" s="704"/>
      <c r="F53" s="726"/>
      <c r="G53" s="690"/>
      <c r="H53" s="756"/>
      <c r="I53" s="795"/>
      <c r="J53" s="796"/>
      <c r="K53" s="809"/>
      <c r="L53" s="796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3"/>
      <c r="X53" s="32"/>
      <c r="Y53" s="33"/>
      <c r="Z53" s="32"/>
      <c r="AA53" s="34"/>
    </row>
    <row r="54" spans="2:27" s="13" customFormat="1" ht="18.75" customHeight="1" x14ac:dyDescent="0.3">
      <c r="B54" s="843" t="s">
        <v>9</v>
      </c>
      <c r="C54" s="827" t="s">
        <v>705</v>
      </c>
      <c r="D54" s="813" t="s">
        <v>292</v>
      </c>
      <c r="E54" s="704"/>
      <c r="F54" s="726"/>
      <c r="G54" s="690"/>
      <c r="H54" s="756"/>
      <c r="I54" s="795"/>
      <c r="J54" s="796"/>
      <c r="K54" s="809"/>
      <c r="L54" s="796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3"/>
      <c r="X54" s="32"/>
      <c r="Y54" s="33"/>
      <c r="Z54" s="32"/>
      <c r="AA54" s="34"/>
    </row>
    <row r="55" spans="2:27" s="13" customFormat="1" ht="18.75" customHeight="1" x14ac:dyDescent="0.3">
      <c r="B55" s="842" t="s">
        <v>10</v>
      </c>
      <c r="C55" s="827" t="s">
        <v>706</v>
      </c>
      <c r="D55" s="813" t="s">
        <v>293</v>
      </c>
      <c r="E55" s="704"/>
      <c r="F55" s="726"/>
      <c r="G55" s="690"/>
      <c r="H55" s="756"/>
      <c r="I55" s="795"/>
      <c r="J55" s="796"/>
      <c r="K55" s="809"/>
      <c r="L55" s="796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3"/>
      <c r="X55" s="32"/>
      <c r="Y55" s="33"/>
      <c r="Z55" s="32"/>
      <c r="AA55" s="34"/>
    </row>
    <row r="56" spans="2:27" s="13" customFormat="1" ht="18.75" customHeight="1" x14ac:dyDescent="0.3">
      <c r="B56" s="842" t="s">
        <v>11</v>
      </c>
      <c r="C56" s="827" t="s">
        <v>707</v>
      </c>
      <c r="D56" s="813" t="s">
        <v>294</v>
      </c>
      <c r="E56" s="704"/>
      <c r="F56" s="726"/>
      <c r="G56" s="690"/>
      <c r="H56" s="756"/>
      <c r="I56" s="795"/>
      <c r="J56" s="796"/>
      <c r="K56" s="809"/>
      <c r="L56" s="796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3"/>
      <c r="X56" s="32"/>
      <c r="Y56" s="33"/>
      <c r="Z56" s="32"/>
      <c r="AA56" s="34"/>
    </row>
    <row r="57" spans="2:27" s="13" customFormat="1" ht="18.75" customHeight="1" x14ac:dyDescent="0.3">
      <c r="B57" s="843" t="s">
        <v>15</v>
      </c>
      <c r="C57" s="827" t="s">
        <v>708</v>
      </c>
      <c r="D57" s="813" t="s">
        <v>295</v>
      </c>
      <c r="E57" s="704"/>
      <c r="F57" s="726"/>
      <c r="G57" s="690"/>
      <c r="H57" s="756"/>
      <c r="I57" s="795"/>
      <c r="J57" s="796"/>
      <c r="K57" s="809"/>
      <c r="L57" s="796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3"/>
      <c r="X57" s="32"/>
      <c r="Y57" s="33"/>
      <c r="Z57" s="32"/>
      <c r="AA57" s="34"/>
    </row>
    <row r="58" spans="2:27" s="13" customFormat="1" ht="18.75" customHeight="1" x14ac:dyDescent="0.3">
      <c r="B58" s="843" t="s">
        <v>16</v>
      </c>
      <c r="C58" s="827" t="s">
        <v>709</v>
      </c>
      <c r="D58" s="813" t="s">
        <v>296</v>
      </c>
      <c r="E58" s="704"/>
      <c r="F58" s="726"/>
      <c r="G58" s="690"/>
      <c r="H58" s="756"/>
      <c r="I58" s="795"/>
      <c r="J58" s="796"/>
      <c r="K58" s="809"/>
      <c r="L58" s="796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3"/>
      <c r="X58" s="32"/>
      <c r="Y58" s="33"/>
      <c r="Z58" s="32"/>
      <c r="AA58" s="34"/>
    </row>
    <row r="59" spans="2:27" s="13" customFormat="1" ht="18.75" customHeight="1" x14ac:dyDescent="0.3">
      <c r="B59" s="843" t="s">
        <v>17</v>
      </c>
      <c r="C59" s="827" t="s">
        <v>710</v>
      </c>
      <c r="D59" s="813" t="s">
        <v>297</v>
      </c>
      <c r="E59" s="704"/>
      <c r="F59" s="726"/>
      <c r="G59" s="690"/>
      <c r="H59" s="756"/>
      <c r="I59" s="795"/>
      <c r="J59" s="796"/>
      <c r="K59" s="809"/>
      <c r="L59" s="796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3"/>
      <c r="X59" s="32"/>
      <c r="Y59" s="33"/>
      <c r="Z59" s="32"/>
      <c r="AA59" s="34"/>
    </row>
    <row r="60" spans="2:27" s="13" customFormat="1" ht="18.75" customHeight="1" x14ac:dyDescent="0.3">
      <c r="B60" s="842" t="s">
        <v>18</v>
      </c>
      <c r="C60" s="827" t="s">
        <v>711</v>
      </c>
      <c r="D60" s="813" t="s">
        <v>298</v>
      </c>
      <c r="E60" s="704"/>
      <c r="F60" s="726"/>
      <c r="G60" s="690"/>
      <c r="H60" s="756"/>
      <c r="I60" s="795"/>
      <c r="J60" s="796"/>
      <c r="K60" s="809"/>
      <c r="L60" s="796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3"/>
      <c r="X60" s="32"/>
      <c r="Y60" s="33"/>
      <c r="Z60" s="32"/>
      <c r="AA60" s="34"/>
    </row>
    <row r="61" spans="2:27" s="30" customFormat="1" ht="18.75" customHeight="1" x14ac:dyDescent="0.25">
      <c r="B61" s="842" t="s">
        <v>19</v>
      </c>
      <c r="C61" s="836" t="s">
        <v>712</v>
      </c>
      <c r="D61" s="820" t="s">
        <v>299</v>
      </c>
      <c r="E61" s="718">
        <f>E62+E63</f>
        <v>0</v>
      </c>
      <c r="F61" s="719">
        <f t="shared" ref="F61:L61" si="13">F62+F63</f>
        <v>0</v>
      </c>
      <c r="G61" s="686">
        <f t="shared" si="13"/>
        <v>0</v>
      </c>
      <c r="H61" s="752">
        <f t="shared" si="13"/>
        <v>0</v>
      </c>
      <c r="I61" s="787">
        <f t="shared" si="13"/>
        <v>0</v>
      </c>
      <c r="J61" s="788">
        <f t="shared" si="13"/>
        <v>0</v>
      </c>
      <c r="K61" s="787">
        <f t="shared" si="13"/>
        <v>0</v>
      </c>
      <c r="L61" s="788">
        <f t="shared" si="13"/>
        <v>0</v>
      </c>
    </row>
    <row r="62" spans="2:27" s="35" customFormat="1" ht="18.75" customHeight="1" x14ac:dyDescent="0.25">
      <c r="B62" s="843" t="s">
        <v>12</v>
      </c>
      <c r="C62" s="829" t="s">
        <v>713</v>
      </c>
      <c r="D62" s="815" t="s">
        <v>300</v>
      </c>
      <c r="E62" s="707"/>
      <c r="F62" s="715"/>
      <c r="G62" s="684"/>
      <c r="H62" s="750"/>
      <c r="I62" s="783"/>
      <c r="J62" s="784"/>
      <c r="K62" s="783"/>
      <c r="L62" s="784"/>
    </row>
    <row r="63" spans="2:27" s="35" customFormat="1" ht="18.75" customHeight="1" x14ac:dyDescent="0.25">
      <c r="B63" s="842" t="s">
        <v>13</v>
      </c>
      <c r="C63" s="829" t="s">
        <v>714</v>
      </c>
      <c r="D63" s="815" t="s">
        <v>301</v>
      </c>
      <c r="E63" s="707"/>
      <c r="F63" s="715"/>
      <c r="G63" s="684"/>
      <c r="H63" s="750"/>
      <c r="I63" s="783"/>
      <c r="J63" s="784"/>
      <c r="K63" s="783"/>
      <c r="L63" s="784"/>
    </row>
    <row r="64" spans="2:27" s="30" customFormat="1" ht="18.75" customHeight="1" x14ac:dyDescent="0.25">
      <c r="B64" s="842" t="s">
        <v>14</v>
      </c>
      <c r="C64" s="836" t="s">
        <v>715</v>
      </c>
      <c r="D64" s="820" t="s">
        <v>302</v>
      </c>
      <c r="E64" s="718">
        <f>E65+E66</f>
        <v>0</v>
      </c>
      <c r="F64" s="719">
        <f t="shared" ref="F64:L64" si="14">F65+F66</f>
        <v>0</v>
      </c>
      <c r="G64" s="686">
        <f t="shared" si="14"/>
        <v>0</v>
      </c>
      <c r="H64" s="752">
        <f t="shared" si="14"/>
        <v>0</v>
      </c>
      <c r="I64" s="787">
        <f t="shared" si="14"/>
        <v>0</v>
      </c>
      <c r="J64" s="788">
        <f t="shared" si="14"/>
        <v>0</v>
      </c>
      <c r="K64" s="787">
        <f t="shared" si="14"/>
        <v>0</v>
      </c>
      <c r="L64" s="788">
        <f t="shared" si="14"/>
        <v>0</v>
      </c>
    </row>
    <row r="65" spans="2:15" s="35" customFormat="1" ht="18.75" customHeight="1" x14ac:dyDescent="0.25">
      <c r="B65" s="843" t="s">
        <v>20</v>
      </c>
      <c r="C65" s="829" t="s">
        <v>716</v>
      </c>
      <c r="D65" s="815" t="s">
        <v>303</v>
      </c>
      <c r="E65" s="707"/>
      <c r="F65" s="715"/>
      <c r="G65" s="684"/>
      <c r="H65" s="750"/>
      <c r="I65" s="783"/>
      <c r="J65" s="784"/>
      <c r="K65" s="783"/>
      <c r="L65" s="784"/>
    </row>
    <row r="66" spans="2:15" s="35" customFormat="1" ht="18.75" customHeight="1" x14ac:dyDescent="0.25">
      <c r="B66" s="843" t="s">
        <v>21</v>
      </c>
      <c r="C66" s="829" t="s">
        <v>717</v>
      </c>
      <c r="D66" s="815" t="s">
        <v>304</v>
      </c>
      <c r="E66" s="727">
        <f>E67+E68</f>
        <v>0</v>
      </c>
      <c r="F66" s="728">
        <f t="shared" ref="F66:L66" si="15">F67+F68</f>
        <v>0</v>
      </c>
      <c r="G66" s="691">
        <f t="shared" si="15"/>
        <v>0</v>
      </c>
      <c r="H66" s="757">
        <f t="shared" si="15"/>
        <v>0</v>
      </c>
      <c r="I66" s="797">
        <f t="shared" si="15"/>
        <v>0</v>
      </c>
      <c r="J66" s="798">
        <f t="shared" si="15"/>
        <v>0</v>
      </c>
      <c r="K66" s="797">
        <f t="shared" si="15"/>
        <v>0</v>
      </c>
      <c r="L66" s="798">
        <f t="shared" si="15"/>
        <v>0</v>
      </c>
    </row>
    <row r="67" spans="2:15" s="35" customFormat="1" ht="18.75" customHeight="1" x14ac:dyDescent="0.25">
      <c r="B67" s="842" t="s">
        <v>23</v>
      </c>
      <c r="C67" s="838" t="s">
        <v>718</v>
      </c>
      <c r="D67" s="815" t="s">
        <v>305</v>
      </c>
      <c r="E67" s="707"/>
      <c r="F67" s="715"/>
      <c r="G67" s="684"/>
      <c r="H67" s="750"/>
      <c r="I67" s="783"/>
      <c r="J67" s="784"/>
      <c r="K67" s="783"/>
      <c r="L67" s="784"/>
    </row>
    <row r="68" spans="2:15" s="35" customFormat="1" ht="18.75" customHeight="1" x14ac:dyDescent="0.25">
      <c r="B68" s="842" t="s">
        <v>24</v>
      </c>
      <c r="C68" s="838" t="s">
        <v>719</v>
      </c>
      <c r="D68" s="815" t="s">
        <v>306</v>
      </c>
      <c r="E68" s="707"/>
      <c r="F68" s="715"/>
      <c r="G68" s="684"/>
      <c r="H68" s="750"/>
      <c r="I68" s="783"/>
      <c r="J68" s="784"/>
      <c r="K68" s="783"/>
      <c r="L68" s="784"/>
    </row>
    <row r="69" spans="2:15" s="30" customFormat="1" ht="18.75" customHeight="1" x14ac:dyDescent="0.25">
      <c r="B69" s="843" t="s">
        <v>25</v>
      </c>
      <c r="C69" s="834" t="s">
        <v>720</v>
      </c>
      <c r="D69" s="819" t="s">
        <v>307</v>
      </c>
      <c r="E69" s="729">
        <f>E70+E71</f>
        <v>0</v>
      </c>
      <c r="F69" s="730">
        <f t="shared" ref="F69:L69" si="16">F70+F71</f>
        <v>0</v>
      </c>
      <c r="G69" s="692">
        <f t="shared" si="16"/>
        <v>0</v>
      </c>
      <c r="H69" s="758">
        <f t="shared" si="16"/>
        <v>0</v>
      </c>
      <c r="I69" s="799">
        <f t="shared" si="16"/>
        <v>0</v>
      </c>
      <c r="J69" s="800">
        <f t="shared" si="16"/>
        <v>0</v>
      </c>
      <c r="K69" s="799">
        <f>K70+K71</f>
        <v>0</v>
      </c>
      <c r="L69" s="800">
        <f t="shared" si="16"/>
        <v>0</v>
      </c>
    </row>
    <row r="70" spans="2:15" s="30" customFormat="1" ht="18.75" customHeight="1" x14ac:dyDescent="0.25">
      <c r="B70" s="842" t="s">
        <v>26</v>
      </c>
      <c r="C70" s="836" t="s">
        <v>721</v>
      </c>
      <c r="D70" s="820" t="s">
        <v>308</v>
      </c>
      <c r="E70" s="718"/>
      <c r="F70" s="719"/>
      <c r="G70" s="686"/>
      <c r="H70" s="752"/>
      <c r="I70" s="787"/>
      <c r="J70" s="788"/>
      <c r="K70" s="787"/>
      <c r="L70" s="788"/>
    </row>
    <row r="71" spans="2:15" s="30" customFormat="1" ht="18.75" customHeight="1" x14ac:dyDescent="0.25">
      <c r="B71" s="842" t="s">
        <v>27</v>
      </c>
      <c r="C71" s="836" t="s">
        <v>722</v>
      </c>
      <c r="D71" s="820" t="s">
        <v>309</v>
      </c>
      <c r="E71" s="718">
        <f>SUM(E72:E75)</f>
        <v>0</v>
      </c>
      <c r="F71" s="719">
        <f t="shared" ref="F71:K71" si="17">SUM(F72:F75)</f>
        <v>0</v>
      </c>
      <c r="G71" s="686">
        <f t="shared" si="17"/>
        <v>0</v>
      </c>
      <c r="H71" s="752">
        <f t="shared" si="17"/>
        <v>0</v>
      </c>
      <c r="I71" s="787">
        <f t="shared" si="17"/>
        <v>0</v>
      </c>
      <c r="J71" s="788">
        <f t="shared" si="17"/>
        <v>0</v>
      </c>
      <c r="K71" s="787">
        <f t="shared" si="17"/>
        <v>0</v>
      </c>
      <c r="L71" s="788">
        <f>SUM(L72:L75)</f>
        <v>0</v>
      </c>
    </row>
    <row r="72" spans="2:15" s="35" customFormat="1" ht="18.75" customHeight="1" x14ac:dyDescent="0.25">
      <c r="B72" s="843" t="s">
        <v>28</v>
      </c>
      <c r="C72" s="829" t="s">
        <v>723</v>
      </c>
      <c r="D72" s="815" t="s">
        <v>310</v>
      </c>
      <c r="E72" s="707"/>
      <c r="F72" s="715"/>
      <c r="G72" s="684"/>
      <c r="H72" s="750"/>
      <c r="I72" s="783"/>
      <c r="J72" s="784"/>
      <c r="K72" s="783"/>
      <c r="L72" s="784"/>
    </row>
    <row r="73" spans="2:15" s="35" customFormat="1" ht="18.75" customHeight="1" x14ac:dyDescent="0.25">
      <c r="B73" s="842" t="s">
        <v>29</v>
      </c>
      <c r="C73" s="829" t="s">
        <v>724</v>
      </c>
      <c r="D73" s="815" t="s">
        <v>311</v>
      </c>
      <c r="E73" s="707"/>
      <c r="F73" s="715"/>
      <c r="G73" s="684"/>
      <c r="H73" s="750"/>
      <c r="I73" s="783"/>
      <c r="J73" s="784"/>
      <c r="K73" s="783"/>
      <c r="L73" s="784"/>
    </row>
    <row r="74" spans="2:15" s="36" customFormat="1" ht="18.75" customHeight="1" x14ac:dyDescent="0.25">
      <c r="B74" s="842" t="s">
        <v>30</v>
      </c>
      <c r="C74" s="829" t="s">
        <v>725</v>
      </c>
      <c r="D74" s="815" t="s">
        <v>312</v>
      </c>
      <c r="E74" s="707"/>
      <c r="F74" s="715"/>
      <c r="G74" s="684"/>
      <c r="H74" s="750"/>
      <c r="I74" s="783"/>
      <c r="J74" s="784"/>
      <c r="K74" s="783"/>
      <c r="L74" s="784"/>
    </row>
    <row r="75" spans="2:15" s="36" customFormat="1" ht="18.75" customHeight="1" x14ac:dyDescent="0.25">
      <c r="B75" s="843" t="s">
        <v>31</v>
      </c>
      <c r="C75" s="829" t="s">
        <v>726</v>
      </c>
      <c r="D75" s="815" t="s">
        <v>313</v>
      </c>
      <c r="E75" s="707"/>
      <c r="F75" s="715"/>
      <c r="G75" s="684"/>
      <c r="H75" s="750"/>
      <c r="I75" s="785"/>
      <c r="J75" s="786"/>
      <c r="K75" s="785"/>
      <c r="L75" s="786"/>
    </row>
    <row r="76" spans="2:15" s="37" customFormat="1" ht="18.75" customHeight="1" x14ac:dyDescent="0.25">
      <c r="B76" s="842" t="s">
        <v>32</v>
      </c>
      <c r="C76" s="834" t="s">
        <v>727</v>
      </c>
      <c r="D76" s="819" t="s">
        <v>314</v>
      </c>
      <c r="E76" s="716"/>
      <c r="F76" s="717"/>
      <c r="G76" s="685"/>
      <c r="H76" s="751"/>
      <c r="I76" s="785"/>
      <c r="J76" s="786"/>
      <c r="K76" s="785"/>
      <c r="L76" s="786"/>
    </row>
    <row r="77" spans="2:15" s="37" customFormat="1" ht="18.75" customHeight="1" x14ac:dyDescent="0.25">
      <c r="B77" s="842" t="s">
        <v>33</v>
      </c>
      <c r="C77" s="834" t="s">
        <v>728</v>
      </c>
      <c r="D77" s="819" t="s">
        <v>315</v>
      </c>
      <c r="E77" s="731">
        <f>E78+E79+E80+E83</f>
        <v>0</v>
      </c>
      <c r="F77" s="732">
        <f t="shared" ref="F77:K77" si="18">F78+F79+F80+F83</f>
        <v>0</v>
      </c>
      <c r="G77" s="693">
        <f t="shared" si="18"/>
        <v>0</v>
      </c>
      <c r="H77" s="759">
        <f t="shared" si="18"/>
        <v>0</v>
      </c>
      <c r="I77" s="801">
        <f t="shared" si="18"/>
        <v>0</v>
      </c>
      <c r="J77" s="802">
        <f t="shared" si="18"/>
        <v>0</v>
      </c>
      <c r="K77" s="801">
        <f t="shared" si="18"/>
        <v>0</v>
      </c>
      <c r="L77" s="802">
        <f>L78+L79+L80+L83</f>
        <v>0</v>
      </c>
      <c r="O77" s="37" t="s">
        <v>594</v>
      </c>
    </row>
    <row r="78" spans="2:15" s="37" customFormat="1" ht="18.75" customHeight="1" x14ac:dyDescent="0.25">
      <c r="B78" s="843" t="s">
        <v>34</v>
      </c>
      <c r="C78" s="836" t="s">
        <v>729</v>
      </c>
      <c r="D78" s="820" t="s">
        <v>316</v>
      </c>
      <c r="E78" s="733"/>
      <c r="F78" s="734"/>
      <c r="G78" s="694"/>
      <c r="H78" s="760"/>
      <c r="I78" s="803"/>
      <c r="J78" s="804"/>
      <c r="K78" s="803"/>
      <c r="L78" s="804"/>
    </row>
    <row r="79" spans="2:15" s="37" customFormat="1" ht="18.75" customHeight="1" x14ac:dyDescent="0.25">
      <c r="B79" s="842" t="s">
        <v>35</v>
      </c>
      <c r="C79" s="836" t="s">
        <v>730</v>
      </c>
      <c r="D79" s="820" t="s">
        <v>317</v>
      </c>
      <c r="E79" s="733"/>
      <c r="F79" s="734"/>
      <c r="G79" s="694"/>
      <c r="H79" s="760"/>
      <c r="I79" s="803"/>
      <c r="J79" s="804"/>
      <c r="K79" s="803"/>
      <c r="L79" s="804"/>
    </row>
    <row r="80" spans="2:15" s="37" customFormat="1" ht="18.75" customHeight="1" x14ac:dyDescent="0.25">
      <c r="B80" s="842" t="s">
        <v>36</v>
      </c>
      <c r="C80" s="836" t="s">
        <v>731</v>
      </c>
      <c r="D80" s="820" t="s">
        <v>318</v>
      </c>
      <c r="E80" s="731">
        <f>E81+E82</f>
        <v>0</v>
      </c>
      <c r="F80" s="732">
        <f t="shared" ref="F80:K80" si="19">F81+F82</f>
        <v>0</v>
      </c>
      <c r="G80" s="693">
        <f t="shared" si="19"/>
        <v>0</v>
      </c>
      <c r="H80" s="759">
        <f t="shared" si="19"/>
        <v>0</v>
      </c>
      <c r="I80" s="801">
        <f t="shared" si="19"/>
        <v>0</v>
      </c>
      <c r="J80" s="802">
        <f t="shared" si="19"/>
        <v>0</v>
      </c>
      <c r="K80" s="801">
        <f t="shared" si="19"/>
        <v>0</v>
      </c>
      <c r="L80" s="802">
        <f>L81+L82</f>
        <v>0</v>
      </c>
    </row>
    <row r="81" spans="2:12" s="36" customFormat="1" ht="18.75" customHeight="1" x14ac:dyDescent="0.25">
      <c r="B81" s="843" t="s">
        <v>37</v>
      </c>
      <c r="C81" s="829" t="s">
        <v>732</v>
      </c>
      <c r="D81" s="815" t="s">
        <v>319</v>
      </c>
      <c r="E81" s="735"/>
      <c r="F81" s="736"/>
      <c r="G81" s="695"/>
      <c r="H81" s="761"/>
      <c r="I81" s="805"/>
      <c r="J81" s="806"/>
      <c r="K81" s="805"/>
      <c r="L81" s="806"/>
    </row>
    <row r="82" spans="2:12" s="36" customFormat="1" ht="18.75" customHeight="1" x14ac:dyDescent="0.25">
      <c r="B82" s="842">
        <v>360</v>
      </c>
      <c r="C82" s="829" t="s">
        <v>733</v>
      </c>
      <c r="D82" s="815" t="s">
        <v>320</v>
      </c>
      <c r="E82" s="735"/>
      <c r="F82" s="736"/>
      <c r="G82" s="695"/>
      <c r="H82" s="761"/>
      <c r="I82" s="805"/>
      <c r="J82" s="806"/>
      <c r="K82" s="805"/>
      <c r="L82" s="806"/>
    </row>
    <row r="83" spans="2:12" s="38" customFormat="1" ht="27.75" customHeight="1" thickBot="1" x14ac:dyDescent="0.3">
      <c r="B83" s="845">
        <v>370</v>
      </c>
      <c r="C83" s="839" t="s">
        <v>734</v>
      </c>
      <c r="D83" s="822" t="s">
        <v>321</v>
      </c>
      <c r="E83" s="737"/>
      <c r="F83" s="738"/>
      <c r="G83" s="846"/>
      <c r="H83" s="847"/>
      <c r="I83" s="807"/>
      <c r="J83" s="808"/>
      <c r="K83" s="807"/>
      <c r="L83" s="808"/>
    </row>
    <row r="84" spans="2:12" s="38" customFormat="1" ht="7.5" customHeight="1" x14ac:dyDescent="0.3">
      <c r="B84" s="317"/>
      <c r="C84" s="318"/>
      <c r="D84" s="319"/>
      <c r="E84" s="320"/>
      <c r="F84" s="320"/>
      <c r="G84" s="320"/>
      <c r="H84" s="320"/>
      <c r="I84" s="320"/>
      <c r="J84" s="320"/>
      <c r="K84" s="320"/>
      <c r="L84" s="320"/>
    </row>
    <row r="85" spans="2:12" s="38" customFormat="1" ht="7.5" customHeight="1" x14ac:dyDescent="0.3">
      <c r="B85" s="317"/>
      <c r="C85" s="318"/>
      <c r="D85" s="319"/>
      <c r="E85" s="320"/>
      <c r="F85" s="320"/>
      <c r="G85" s="320"/>
      <c r="H85" s="320"/>
      <c r="I85" s="320"/>
      <c r="J85" s="320"/>
      <c r="K85" s="320"/>
      <c r="L85" s="320"/>
    </row>
    <row r="86" spans="2:12" ht="7.5" customHeight="1" x14ac:dyDescent="0.3">
      <c r="B86" s="84"/>
      <c r="C86" s="83"/>
      <c r="D86" s="182"/>
      <c r="E86" s="84"/>
      <c r="F86" s="84"/>
      <c r="G86" s="84"/>
      <c r="H86" s="84"/>
      <c r="I86" s="84"/>
      <c r="J86" s="84"/>
      <c r="K86" s="84"/>
      <c r="L86" s="84"/>
    </row>
  </sheetData>
  <mergeCells count="14">
    <mergeCell ref="G3:L3"/>
    <mergeCell ref="B4:L4"/>
    <mergeCell ref="E8:F8"/>
    <mergeCell ref="G8:H8"/>
    <mergeCell ref="I8:J8"/>
    <mergeCell ref="K8:L8"/>
    <mergeCell ref="D8:D9"/>
    <mergeCell ref="C8:C9"/>
    <mergeCell ref="B8:B9"/>
    <mergeCell ref="B5:G5"/>
    <mergeCell ref="B6:C6"/>
    <mergeCell ref="D6:H6"/>
    <mergeCell ref="I6:L6"/>
    <mergeCell ref="I5:L5"/>
  </mergeCells>
  <pageMargins left="0.56999999999999995" right="0.196850393700787" top="0.37" bottom="0.17" header="0.38" footer="0.15748031496063"/>
  <pageSetup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B1:P162"/>
  <sheetViews>
    <sheetView view="pageBreakPreview" topLeftCell="A71" zoomScaleNormal="100" zoomScaleSheetLayoutView="100" workbookViewId="0">
      <selection activeCell="E92" sqref="E92"/>
    </sheetView>
  </sheetViews>
  <sheetFormatPr defaultRowHeight="12.75" x14ac:dyDescent="0.25"/>
  <cols>
    <col min="1" max="1" width="1.7109375" style="22" customWidth="1"/>
    <col min="2" max="3" width="4.5703125" style="22" customWidth="1"/>
    <col min="4" max="4" width="45.140625" style="42" customWidth="1"/>
    <col min="5" max="5" width="14.5703125" style="39" customWidth="1"/>
    <col min="6" max="6" width="13.85546875" style="39" customWidth="1"/>
    <col min="7" max="7" width="14.42578125" style="22" customWidth="1"/>
    <col min="8" max="10" width="12.85546875" style="22" customWidth="1"/>
    <col min="11" max="11" width="14.28515625" style="22" customWidth="1"/>
    <col min="12" max="12" width="13.140625" style="22" customWidth="1"/>
    <col min="13" max="13" width="15.5703125" style="22" customWidth="1"/>
    <col min="14" max="15" width="12.85546875" style="22" customWidth="1"/>
    <col min="16" max="16" width="13" style="22" customWidth="1"/>
    <col min="17" max="261" width="9.140625" style="22"/>
    <col min="262" max="262" width="6" style="22" customWidth="1"/>
    <col min="263" max="263" width="79.5703125" style="22" customWidth="1"/>
    <col min="264" max="264" width="14" style="22" customWidth="1"/>
    <col min="265" max="269" width="8.7109375" style="22" customWidth="1"/>
    <col min="270" max="271" width="12.85546875" style="22" customWidth="1"/>
    <col min="272" max="272" width="6.5703125" style="22" customWidth="1"/>
    <col min="273" max="517" width="9.140625" style="22"/>
    <col min="518" max="518" width="6" style="22" customWidth="1"/>
    <col min="519" max="519" width="79.5703125" style="22" customWidth="1"/>
    <col min="520" max="520" width="14" style="22" customWidth="1"/>
    <col min="521" max="525" width="8.7109375" style="22" customWidth="1"/>
    <col min="526" max="527" width="12.85546875" style="22" customWidth="1"/>
    <col min="528" max="528" width="6.5703125" style="22" customWidth="1"/>
    <col min="529" max="773" width="9.140625" style="22"/>
    <col min="774" max="774" width="6" style="22" customWidth="1"/>
    <col min="775" max="775" width="79.5703125" style="22" customWidth="1"/>
    <col min="776" max="776" width="14" style="22" customWidth="1"/>
    <col min="777" max="781" width="8.7109375" style="22" customWidth="1"/>
    <col min="782" max="783" width="12.85546875" style="22" customWidth="1"/>
    <col min="784" max="784" width="6.5703125" style="22" customWidth="1"/>
    <col min="785" max="1029" width="9.140625" style="22"/>
    <col min="1030" max="1030" width="6" style="22" customWidth="1"/>
    <col min="1031" max="1031" width="79.5703125" style="22" customWidth="1"/>
    <col min="1032" max="1032" width="14" style="22" customWidth="1"/>
    <col min="1033" max="1037" width="8.7109375" style="22" customWidth="1"/>
    <col min="1038" max="1039" width="12.85546875" style="22" customWidth="1"/>
    <col min="1040" max="1040" width="6.5703125" style="22" customWidth="1"/>
    <col min="1041" max="1285" width="9.140625" style="22"/>
    <col min="1286" max="1286" width="6" style="22" customWidth="1"/>
    <col min="1287" max="1287" width="79.5703125" style="22" customWidth="1"/>
    <col min="1288" max="1288" width="14" style="22" customWidth="1"/>
    <col min="1289" max="1293" width="8.7109375" style="22" customWidth="1"/>
    <col min="1294" max="1295" width="12.85546875" style="22" customWidth="1"/>
    <col min="1296" max="1296" width="6.5703125" style="22" customWidth="1"/>
    <col min="1297" max="1541" width="9.140625" style="22"/>
    <col min="1542" max="1542" width="6" style="22" customWidth="1"/>
    <col min="1543" max="1543" width="79.5703125" style="22" customWidth="1"/>
    <col min="1544" max="1544" width="14" style="22" customWidth="1"/>
    <col min="1545" max="1549" width="8.7109375" style="22" customWidth="1"/>
    <col min="1550" max="1551" width="12.85546875" style="22" customWidth="1"/>
    <col min="1552" max="1552" width="6.5703125" style="22" customWidth="1"/>
    <col min="1553" max="1797" width="9.140625" style="22"/>
    <col min="1798" max="1798" width="6" style="22" customWidth="1"/>
    <col min="1799" max="1799" width="79.5703125" style="22" customWidth="1"/>
    <col min="1800" max="1800" width="14" style="22" customWidth="1"/>
    <col min="1801" max="1805" width="8.7109375" style="22" customWidth="1"/>
    <col min="1806" max="1807" width="12.85546875" style="22" customWidth="1"/>
    <col min="1808" max="1808" width="6.5703125" style="22" customWidth="1"/>
    <col min="1809" max="2053" width="9.140625" style="22"/>
    <col min="2054" max="2054" width="6" style="22" customWidth="1"/>
    <col min="2055" max="2055" width="79.5703125" style="22" customWidth="1"/>
    <col min="2056" max="2056" width="14" style="22" customWidth="1"/>
    <col min="2057" max="2061" width="8.7109375" style="22" customWidth="1"/>
    <col min="2062" max="2063" width="12.85546875" style="22" customWidth="1"/>
    <col min="2064" max="2064" width="6.5703125" style="22" customWidth="1"/>
    <col min="2065" max="2309" width="9.140625" style="22"/>
    <col min="2310" max="2310" width="6" style="22" customWidth="1"/>
    <col min="2311" max="2311" width="79.5703125" style="22" customWidth="1"/>
    <col min="2312" max="2312" width="14" style="22" customWidth="1"/>
    <col min="2313" max="2317" width="8.7109375" style="22" customWidth="1"/>
    <col min="2318" max="2319" width="12.85546875" style="22" customWidth="1"/>
    <col min="2320" max="2320" width="6.5703125" style="22" customWidth="1"/>
    <col min="2321" max="2565" width="9.140625" style="22"/>
    <col min="2566" max="2566" width="6" style="22" customWidth="1"/>
    <col min="2567" max="2567" width="79.5703125" style="22" customWidth="1"/>
    <col min="2568" max="2568" width="14" style="22" customWidth="1"/>
    <col min="2569" max="2573" width="8.7109375" style="22" customWidth="1"/>
    <col min="2574" max="2575" width="12.85546875" style="22" customWidth="1"/>
    <col min="2576" max="2576" width="6.5703125" style="22" customWidth="1"/>
    <col min="2577" max="2821" width="9.140625" style="22"/>
    <col min="2822" max="2822" width="6" style="22" customWidth="1"/>
    <col min="2823" max="2823" width="79.5703125" style="22" customWidth="1"/>
    <col min="2824" max="2824" width="14" style="22" customWidth="1"/>
    <col min="2825" max="2829" width="8.7109375" style="22" customWidth="1"/>
    <col min="2830" max="2831" width="12.85546875" style="22" customWidth="1"/>
    <col min="2832" max="2832" width="6.5703125" style="22" customWidth="1"/>
    <col min="2833" max="3077" width="9.140625" style="22"/>
    <col min="3078" max="3078" width="6" style="22" customWidth="1"/>
    <col min="3079" max="3079" width="79.5703125" style="22" customWidth="1"/>
    <col min="3080" max="3080" width="14" style="22" customWidth="1"/>
    <col min="3081" max="3085" width="8.7109375" style="22" customWidth="1"/>
    <col min="3086" max="3087" width="12.85546875" style="22" customWidth="1"/>
    <col min="3088" max="3088" width="6.5703125" style="22" customWidth="1"/>
    <col min="3089" max="3333" width="9.140625" style="22"/>
    <col min="3334" max="3334" width="6" style="22" customWidth="1"/>
    <col min="3335" max="3335" width="79.5703125" style="22" customWidth="1"/>
    <col min="3336" max="3336" width="14" style="22" customWidth="1"/>
    <col min="3337" max="3341" width="8.7109375" style="22" customWidth="1"/>
    <col min="3342" max="3343" width="12.85546875" style="22" customWidth="1"/>
    <col min="3344" max="3344" width="6.5703125" style="22" customWidth="1"/>
    <col min="3345" max="3589" width="9.140625" style="22"/>
    <col min="3590" max="3590" width="6" style="22" customWidth="1"/>
    <col min="3591" max="3591" width="79.5703125" style="22" customWidth="1"/>
    <col min="3592" max="3592" width="14" style="22" customWidth="1"/>
    <col min="3593" max="3597" width="8.7109375" style="22" customWidth="1"/>
    <col min="3598" max="3599" width="12.85546875" style="22" customWidth="1"/>
    <col min="3600" max="3600" width="6.5703125" style="22" customWidth="1"/>
    <col min="3601" max="3845" width="9.140625" style="22"/>
    <col min="3846" max="3846" width="6" style="22" customWidth="1"/>
    <col min="3847" max="3847" width="79.5703125" style="22" customWidth="1"/>
    <col min="3848" max="3848" width="14" style="22" customWidth="1"/>
    <col min="3849" max="3853" width="8.7109375" style="22" customWidth="1"/>
    <col min="3854" max="3855" width="12.85546875" style="22" customWidth="1"/>
    <col min="3856" max="3856" width="6.5703125" style="22" customWidth="1"/>
    <col min="3857" max="4101" width="9.140625" style="22"/>
    <col min="4102" max="4102" width="6" style="22" customWidth="1"/>
    <col min="4103" max="4103" width="79.5703125" style="22" customWidth="1"/>
    <col min="4104" max="4104" width="14" style="22" customWidth="1"/>
    <col min="4105" max="4109" width="8.7109375" style="22" customWidth="1"/>
    <col min="4110" max="4111" width="12.85546875" style="22" customWidth="1"/>
    <col min="4112" max="4112" width="6.5703125" style="22" customWidth="1"/>
    <col min="4113" max="4357" width="9.140625" style="22"/>
    <col min="4358" max="4358" width="6" style="22" customWidth="1"/>
    <col min="4359" max="4359" width="79.5703125" style="22" customWidth="1"/>
    <col min="4360" max="4360" width="14" style="22" customWidth="1"/>
    <col min="4361" max="4365" width="8.7109375" style="22" customWidth="1"/>
    <col min="4366" max="4367" width="12.85546875" style="22" customWidth="1"/>
    <col min="4368" max="4368" width="6.5703125" style="22" customWidth="1"/>
    <col min="4369" max="4613" width="9.140625" style="22"/>
    <col min="4614" max="4614" width="6" style="22" customWidth="1"/>
    <col min="4615" max="4615" width="79.5703125" style="22" customWidth="1"/>
    <col min="4616" max="4616" width="14" style="22" customWidth="1"/>
    <col min="4617" max="4621" width="8.7109375" style="22" customWidth="1"/>
    <col min="4622" max="4623" width="12.85546875" style="22" customWidth="1"/>
    <col min="4624" max="4624" width="6.5703125" style="22" customWidth="1"/>
    <col min="4625" max="4869" width="9.140625" style="22"/>
    <col min="4870" max="4870" width="6" style="22" customWidth="1"/>
    <col min="4871" max="4871" width="79.5703125" style="22" customWidth="1"/>
    <col min="4872" max="4872" width="14" style="22" customWidth="1"/>
    <col min="4873" max="4877" width="8.7109375" style="22" customWidth="1"/>
    <col min="4878" max="4879" width="12.85546875" style="22" customWidth="1"/>
    <col min="4880" max="4880" width="6.5703125" style="22" customWidth="1"/>
    <col min="4881" max="5125" width="9.140625" style="22"/>
    <col min="5126" max="5126" width="6" style="22" customWidth="1"/>
    <col min="5127" max="5127" width="79.5703125" style="22" customWidth="1"/>
    <col min="5128" max="5128" width="14" style="22" customWidth="1"/>
    <col min="5129" max="5133" width="8.7109375" style="22" customWidth="1"/>
    <col min="5134" max="5135" width="12.85546875" style="22" customWidth="1"/>
    <col min="5136" max="5136" width="6.5703125" style="22" customWidth="1"/>
    <col min="5137" max="5381" width="9.140625" style="22"/>
    <col min="5382" max="5382" width="6" style="22" customWidth="1"/>
    <col min="5383" max="5383" width="79.5703125" style="22" customWidth="1"/>
    <col min="5384" max="5384" width="14" style="22" customWidth="1"/>
    <col min="5385" max="5389" width="8.7109375" style="22" customWidth="1"/>
    <col min="5390" max="5391" width="12.85546875" style="22" customWidth="1"/>
    <col min="5392" max="5392" width="6.5703125" style="22" customWidth="1"/>
    <col min="5393" max="5637" width="9.140625" style="22"/>
    <col min="5638" max="5638" width="6" style="22" customWidth="1"/>
    <col min="5639" max="5639" width="79.5703125" style="22" customWidth="1"/>
    <col min="5640" max="5640" width="14" style="22" customWidth="1"/>
    <col min="5641" max="5645" width="8.7109375" style="22" customWidth="1"/>
    <col min="5646" max="5647" width="12.85546875" style="22" customWidth="1"/>
    <col min="5648" max="5648" width="6.5703125" style="22" customWidth="1"/>
    <col min="5649" max="5893" width="9.140625" style="22"/>
    <col min="5894" max="5894" width="6" style="22" customWidth="1"/>
    <col min="5895" max="5895" width="79.5703125" style="22" customWidth="1"/>
    <col min="5896" max="5896" width="14" style="22" customWidth="1"/>
    <col min="5897" max="5901" width="8.7109375" style="22" customWidth="1"/>
    <col min="5902" max="5903" width="12.85546875" style="22" customWidth="1"/>
    <col min="5904" max="5904" width="6.5703125" style="22" customWidth="1"/>
    <col min="5905" max="6149" width="9.140625" style="22"/>
    <col min="6150" max="6150" width="6" style="22" customWidth="1"/>
    <col min="6151" max="6151" width="79.5703125" style="22" customWidth="1"/>
    <col min="6152" max="6152" width="14" style="22" customWidth="1"/>
    <col min="6153" max="6157" width="8.7109375" style="22" customWidth="1"/>
    <col min="6158" max="6159" width="12.85546875" style="22" customWidth="1"/>
    <col min="6160" max="6160" width="6.5703125" style="22" customWidth="1"/>
    <col min="6161" max="6405" width="9.140625" style="22"/>
    <col min="6406" max="6406" width="6" style="22" customWidth="1"/>
    <col min="6407" max="6407" width="79.5703125" style="22" customWidth="1"/>
    <col min="6408" max="6408" width="14" style="22" customWidth="1"/>
    <col min="6409" max="6413" width="8.7109375" style="22" customWidth="1"/>
    <col min="6414" max="6415" width="12.85546875" style="22" customWidth="1"/>
    <col min="6416" max="6416" width="6.5703125" style="22" customWidth="1"/>
    <col min="6417" max="6661" width="9.140625" style="22"/>
    <col min="6662" max="6662" width="6" style="22" customWidth="1"/>
    <col min="6663" max="6663" width="79.5703125" style="22" customWidth="1"/>
    <col min="6664" max="6664" width="14" style="22" customWidth="1"/>
    <col min="6665" max="6669" width="8.7109375" style="22" customWidth="1"/>
    <col min="6670" max="6671" width="12.85546875" style="22" customWidth="1"/>
    <col min="6672" max="6672" width="6.5703125" style="22" customWidth="1"/>
    <col min="6673" max="6917" width="9.140625" style="22"/>
    <col min="6918" max="6918" width="6" style="22" customWidth="1"/>
    <col min="6919" max="6919" width="79.5703125" style="22" customWidth="1"/>
    <col min="6920" max="6920" width="14" style="22" customWidth="1"/>
    <col min="6921" max="6925" width="8.7109375" style="22" customWidth="1"/>
    <col min="6926" max="6927" width="12.85546875" style="22" customWidth="1"/>
    <col min="6928" max="6928" width="6.5703125" style="22" customWidth="1"/>
    <col min="6929" max="7173" width="9.140625" style="22"/>
    <col min="7174" max="7174" width="6" style="22" customWidth="1"/>
    <col min="7175" max="7175" width="79.5703125" style="22" customWidth="1"/>
    <col min="7176" max="7176" width="14" style="22" customWidth="1"/>
    <col min="7177" max="7181" width="8.7109375" style="22" customWidth="1"/>
    <col min="7182" max="7183" width="12.85546875" style="22" customWidth="1"/>
    <col min="7184" max="7184" width="6.5703125" style="22" customWidth="1"/>
    <col min="7185" max="7429" width="9.140625" style="22"/>
    <col min="7430" max="7430" width="6" style="22" customWidth="1"/>
    <col min="7431" max="7431" width="79.5703125" style="22" customWidth="1"/>
    <col min="7432" max="7432" width="14" style="22" customWidth="1"/>
    <col min="7433" max="7437" width="8.7109375" style="22" customWidth="1"/>
    <col min="7438" max="7439" width="12.85546875" style="22" customWidth="1"/>
    <col min="7440" max="7440" width="6.5703125" style="22" customWidth="1"/>
    <col min="7441" max="7685" width="9.140625" style="22"/>
    <col min="7686" max="7686" width="6" style="22" customWidth="1"/>
    <col min="7687" max="7687" width="79.5703125" style="22" customWidth="1"/>
    <col min="7688" max="7688" width="14" style="22" customWidth="1"/>
    <col min="7689" max="7693" width="8.7109375" style="22" customWidth="1"/>
    <col min="7694" max="7695" width="12.85546875" style="22" customWidth="1"/>
    <col min="7696" max="7696" width="6.5703125" style="22" customWidth="1"/>
    <col min="7697" max="7941" width="9.140625" style="22"/>
    <col min="7942" max="7942" width="6" style="22" customWidth="1"/>
    <col min="7943" max="7943" width="79.5703125" style="22" customWidth="1"/>
    <col min="7944" max="7944" width="14" style="22" customWidth="1"/>
    <col min="7945" max="7949" width="8.7109375" style="22" customWidth="1"/>
    <col min="7950" max="7951" width="12.85546875" style="22" customWidth="1"/>
    <col min="7952" max="7952" width="6.5703125" style="22" customWidth="1"/>
    <col min="7953" max="8197" width="9.140625" style="22"/>
    <col min="8198" max="8198" width="6" style="22" customWidth="1"/>
    <col min="8199" max="8199" width="79.5703125" style="22" customWidth="1"/>
    <col min="8200" max="8200" width="14" style="22" customWidth="1"/>
    <col min="8201" max="8205" width="8.7109375" style="22" customWidth="1"/>
    <col min="8206" max="8207" width="12.85546875" style="22" customWidth="1"/>
    <col min="8208" max="8208" width="6.5703125" style="22" customWidth="1"/>
    <col min="8209" max="8453" width="9.140625" style="22"/>
    <col min="8454" max="8454" width="6" style="22" customWidth="1"/>
    <col min="8455" max="8455" width="79.5703125" style="22" customWidth="1"/>
    <col min="8456" max="8456" width="14" style="22" customWidth="1"/>
    <col min="8457" max="8461" width="8.7109375" style="22" customWidth="1"/>
    <col min="8462" max="8463" width="12.85546875" style="22" customWidth="1"/>
    <col min="8464" max="8464" width="6.5703125" style="22" customWidth="1"/>
    <col min="8465" max="8709" width="9.140625" style="22"/>
    <col min="8710" max="8710" width="6" style="22" customWidth="1"/>
    <col min="8711" max="8711" width="79.5703125" style="22" customWidth="1"/>
    <col min="8712" max="8712" width="14" style="22" customWidth="1"/>
    <col min="8713" max="8717" width="8.7109375" style="22" customWidth="1"/>
    <col min="8718" max="8719" width="12.85546875" style="22" customWidth="1"/>
    <col min="8720" max="8720" width="6.5703125" style="22" customWidth="1"/>
    <col min="8721" max="8965" width="9.140625" style="22"/>
    <col min="8966" max="8966" width="6" style="22" customWidth="1"/>
    <col min="8967" max="8967" width="79.5703125" style="22" customWidth="1"/>
    <col min="8968" max="8968" width="14" style="22" customWidth="1"/>
    <col min="8969" max="8973" width="8.7109375" style="22" customWidth="1"/>
    <col min="8974" max="8975" width="12.85546875" style="22" customWidth="1"/>
    <col min="8976" max="8976" width="6.5703125" style="22" customWidth="1"/>
    <col min="8977" max="9221" width="9.140625" style="22"/>
    <col min="9222" max="9222" width="6" style="22" customWidth="1"/>
    <col min="9223" max="9223" width="79.5703125" style="22" customWidth="1"/>
    <col min="9224" max="9224" width="14" style="22" customWidth="1"/>
    <col min="9225" max="9229" width="8.7109375" style="22" customWidth="1"/>
    <col min="9230" max="9231" width="12.85546875" style="22" customWidth="1"/>
    <col min="9232" max="9232" width="6.5703125" style="22" customWidth="1"/>
    <col min="9233" max="9477" width="9.140625" style="22"/>
    <col min="9478" max="9478" width="6" style="22" customWidth="1"/>
    <col min="9479" max="9479" width="79.5703125" style="22" customWidth="1"/>
    <col min="9480" max="9480" width="14" style="22" customWidth="1"/>
    <col min="9481" max="9485" width="8.7109375" style="22" customWidth="1"/>
    <col min="9486" max="9487" width="12.85546875" style="22" customWidth="1"/>
    <col min="9488" max="9488" width="6.5703125" style="22" customWidth="1"/>
    <col min="9489" max="9733" width="9.140625" style="22"/>
    <col min="9734" max="9734" width="6" style="22" customWidth="1"/>
    <col min="9735" max="9735" width="79.5703125" style="22" customWidth="1"/>
    <col min="9736" max="9736" width="14" style="22" customWidth="1"/>
    <col min="9737" max="9741" width="8.7109375" style="22" customWidth="1"/>
    <col min="9742" max="9743" width="12.85546875" style="22" customWidth="1"/>
    <col min="9744" max="9744" width="6.5703125" style="22" customWidth="1"/>
    <col min="9745" max="9989" width="9.140625" style="22"/>
    <col min="9990" max="9990" width="6" style="22" customWidth="1"/>
    <col min="9991" max="9991" width="79.5703125" style="22" customWidth="1"/>
    <col min="9992" max="9992" width="14" style="22" customWidth="1"/>
    <col min="9993" max="9997" width="8.7109375" style="22" customWidth="1"/>
    <col min="9998" max="9999" width="12.85546875" style="22" customWidth="1"/>
    <col min="10000" max="10000" width="6.5703125" style="22" customWidth="1"/>
    <col min="10001" max="10245" width="9.140625" style="22"/>
    <col min="10246" max="10246" width="6" style="22" customWidth="1"/>
    <col min="10247" max="10247" width="79.5703125" style="22" customWidth="1"/>
    <col min="10248" max="10248" width="14" style="22" customWidth="1"/>
    <col min="10249" max="10253" width="8.7109375" style="22" customWidth="1"/>
    <col min="10254" max="10255" width="12.85546875" style="22" customWidth="1"/>
    <col min="10256" max="10256" width="6.5703125" style="22" customWidth="1"/>
    <col min="10257" max="10501" width="9.140625" style="22"/>
    <col min="10502" max="10502" width="6" style="22" customWidth="1"/>
    <col min="10503" max="10503" width="79.5703125" style="22" customWidth="1"/>
    <col min="10504" max="10504" width="14" style="22" customWidth="1"/>
    <col min="10505" max="10509" width="8.7109375" style="22" customWidth="1"/>
    <col min="10510" max="10511" width="12.85546875" style="22" customWidth="1"/>
    <col min="10512" max="10512" width="6.5703125" style="22" customWidth="1"/>
    <col min="10513" max="10757" width="9.140625" style="22"/>
    <col min="10758" max="10758" width="6" style="22" customWidth="1"/>
    <col min="10759" max="10759" width="79.5703125" style="22" customWidth="1"/>
    <col min="10760" max="10760" width="14" style="22" customWidth="1"/>
    <col min="10761" max="10765" width="8.7109375" style="22" customWidth="1"/>
    <col min="10766" max="10767" width="12.85546875" style="22" customWidth="1"/>
    <col min="10768" max="10768" width="6.5703125" style="22" customWidth="1"/>
    <col min="10769" max="11013" width="9.140625" style="22"/>
    <col min="11014" max="11014" width="6" style="22" customWidth="1"/>
    <col min="11015" max="11015" width="79.5703125" style="22" customWidth="1"/>
    <col min="11016" max="11016" width="14" style="22" customWidth="1"/>
    <col min="11017" max="11021" width="8.7109375" style="22" customWidth="1"/>
    <col min="11022" max="11023" width="12.85546875" style="22" customWidth="1"/>
    <col min="11024" max="11024" width="6.5703125" style="22" customWidth="1"/>
    <col min="11025" max="11269" width="9.140625" style="22"/>
    <col min="11270" max="11270" width="6" style="22" customWidth="1"/>
    <col min="11271" max="11271" width="79.5703125" style="22" customWidth="1"/>
    <col min="11272" max="11272" width="14" style="22" customWidth="1"/>
    <col min="11273" max="11277" width="8.7109375" style="22" customWidth="1"/>
    <col min="11278" max="11279" width="12.85546875" style="22" customWidth="1"/>
    <col min="11280" max="11280" width="6.5703125" style="22" customWidth="1"/>
    <col min="11281" max="11525" width="9.140625" style="22"/>
    <col min="11526" max="11526" width="6" style="22" customWidth="1"/>
    <col min="11527" max="11527" width="79.5703125" style="22" customWidth="1"/>
    <col min="11528" max="11528" width="14" style="22" customWidth="1"/>
    <col min="11529" max="11533" width="8.7109375" style="22" customWidth="1"/>
    <col min="11534" max="11535" width="12.85546875" style="22" customWidth="1"/>
    <col min="11536" max="11536" width="6.5703125" style="22" customWidth="1"/>
    <col min="11537" max="11781" width="9.140625" style="22"/>
    <col min="11782" max="11782" width="6" style="22" customWidth="1"/>
    <col min="11783" max="11783" width="79.5703125" style="22" customWidth="1"/>
    <col min="11784" max="11784" width="14" style="22" customWidth="1"/>
    <col min="11785" max="11789" width="8.7109375" style="22" customWidth="1"/>
    <col min="11790" max="11791" width="12.85546875" style="22" customWidth="1"/>
    <col min="11792" max="11792" width="6.5703125" style="22" customWidth="1"/>
    <col min="11793" max="12037" width="9.140625" style="22"/>
    <col min="12038" max="12038" width="6" style="22" customWidth="1"/>
    <col min="12039" max="12039" width="79.5703125" style="22" customWidth="1"/>
    <col min="12040" max="12040" width="14" style="22" customWidth="1"/>
    <col min="12041" max="12045" width="8.7109375" style="22" customWidth="1"/>
    <col min="12046" max="12047" width="12.85546875" style="22" customWidth="1"/>
    <col min="12048" max="12048" width="6.5703125" style="22" customWidth="1"/>
    <col min="12049" max="12293" width="9.140625" style="22"/>
    <col min="12294" max="12294" width="6" style="22" customWidth="1"/>
    <col min="12295" max="12295" width="79.5703125" style="22" customWidth="1"/>
    <col min="12296" max="12296" width="14" style="22" customWidth="1"/>
    <col min="12297" max="12301" width="8.7109375" style="22" customWidth="1"/>
    <col min="12302" max="12303" width="12.85546875" style="22" customWidth="1"/>
    <col min="12304" max="12304" width="6.5703125" style="22" customWidth="1"/>
    <col min="12305" max="12549" width="9.140625" style="22"/>
    <col min="12550" max="12550" width="6" style="22" customWidth="1"/>
    <col min="12551" max="12551" width="79.5703125" style="22" customWidth="1"/>
    <col min="12552" max="12552" width="14" style="22" customWidth="1"/>
    <col min="12553" max="12557" width="8.7109375" style="22" customWidth="1"/>
    <col min="12558" max="12559" width="12.85546875" style="22" customWidth="1"/>
    <col min="12560" max="12560" width="6.5703125" style="22" customWidth="1"/>
    <col min="12561" max="12805" width="9.140625" style="22"/>
    <col min="12806" max="12806" width="6" style="22" customWidth="1"/>
    <col min="12807" max="12807" width="79.5703125" style="22" customWidth="1"/>
    <col min="12808" max="12808" width="14" style="22" customWidth="1"/>
    <col min="12809" max="12813" width="8.7109375" style="22" customWidth="1"/>
    <col min="12814" max="12815" width="12.85546875" style="22" customWidth="1"/>
    <col min="12816" max="12816" width="6.5703125" style="22" customWidth="1"/>
    <col min="12817" max="13061" width="9.140625" style="22"/>
    <col min="13062" max="13062" width="6" style="22" customWidth="1"/>
    <col min="13063" max="13063" width="79.5703125" style="22" customWidth="1"/>
    <col min="13064" max="13064" width="14" style="22" customWidth="1"/>
    <col min="13065" max="13069" width="8.7109375" style="22" customWidth="1"/>
    <col min="13070" max="13071" width="12.85546875" style="22" customWidth="1"/>
    <col min="13072" max="13072" width="6.5703125" style="22" customWidth="1"/>
    <col min="13073" max="13317" width="9.140625" style="22"/>
    <col min="13318" max="13318" width="6" style="22" customWidth="1"/>
    <col min="13319" max="13319" width="79.5703125" style="22" customWidth="1"/>
    <col min="13320" max="13320" width="14" style="22" customWidth="1"/>
    <col min="13321" max="13325" width="8.7109375" style="22" customWidth="1"/>
    <col min="13326" max="13327" width="12.85546875" style="22" customWidth="1"/>
    <col min="13328" max="13328" width="6.5703125" style="22" customWidth="1"/>
    <col min="13329" max="13573" width="9.140625" style="22"/>
    <col min="13574" max="13574" width="6" style="22" customWidth="1"/>
    <col min="13575" max="13575" width="79.5703125" style="22" customWidth="1"/>
    <col min="13576" max="13576" width="14" style="22" customWidth="1"/>
    <col min="13577" max="13581" width="8.7109375" style="22" customWidth="1"/>
    <col min="13582" max="13583" width="12.85546875" style="22" customWidth="1"/>
    <col min="13584" max="13584" width="6.5703125" style="22" customWidth="1"/>
    <col min="13585" max="13829" width="9.140625" style="22"/>
    <col min="13830" max="13830" width="6" style="22" customWidth="1"/>
    <col min="13831" max="13831" width="79.5703125" style="22" customWidth="1"/>
    <col min="13832" max="13832" width="14" style="22" customWidth="1"/>
    <col min="13833" max="13837" width="8.7109375" style="22" customWidth="1"/>
    <col min="13838" max="13839" width="12.85546875" style="22" customWidth="1"/>
    <col min="13840" max="13840" width="6.5703125" style="22" customWidth="1"/>
    <col min="13841" max="14085" width="9.140625" style="22"/>
    <col min="14086" max="14086" width="6" style="22" customWidth="1"/>
    <col min="14087" max="14087" width="79.5703125" style="22" customWidth="1"/>
    <col min="14088" max="14088" width="14" style="22" customWidth="1"/>
    <col min="14089" max="14093" width="8.7109375" style="22" customWidth="1"/>
    <col min="14094" max="14095" width="12.85546875" style="22" customWidth="1"/>
    <col min="14096" max="14096" width="6.5703125" style="22" customWidth="1"/>
    <col min="14097" max="14341" width="9.140625" style="22"/>
    <col min="14342" max="14342" width="6" style="22" customWidth="1"/>
    <col min="14343" max="14343" width="79.5703125" style="22" customWidth="1"/>
    <col min="14344" max="14344" width="14" style="22" customWidth="1"/>
    <col min="14345" max="14349" width="8.7109375" style="22" customWidth="1"/>
    <col min="14350" max="14351" width="12.85546875" style="22" customWidth="1"/>
    <col min="14352" max="14352" width="6.5703125" style="22" customWidth="1"/>
    <col min="14353" max="14597" width="9.140625" style="22"/>
    <col min="14598" max="14598" width="6" style="22" customWidth="1"/>
    <col min="14599" max="14599" width="79.5703125" style="22" customWidth="1"/>
    <col min="14600" max="14600" width="14" style="22" customWidth="1"/>
    <col min="14601" max="14605" width="8.7109375" style="22" customWidth="1"/>
    <col min="14606" max="14607" width="12.85546875" style="22" customWidth="1"/>
    <col min="14608" max="14608" width="6.5703125" style="22" customWidth="1"/>
    <col min="14609" max="14853" width="9.140625" style="22"/>
    <col min="14854" max="14854" width="6" style="22" customWidth="1"/>
    <col min="14855" max="14855" width="79.5703125" style="22" customWidth="1"/>
    <col min="14856" max="14856" width="14" style="22" customWidth="1"/>
    <col min="14857" max="14861" width="8.7109375" style="22" customWidth="1"/>
    <col min="14862" max="14863" width="12.85546875" style="22" customWidth="1"/>
    <col min="14864" max="14864" width="6.5703125" style="22" customWidth="1"/>
    <col min="14865" max="15109" width="9.140625" style="22"/>
    <col min="15110" max="15110" width="6" style="22" customWidth="1"/>
    <col min="15111" max="15111" width="79.5703125" style="22" customWidth="1"/>
    <col min="15112" max="15112" width="14" style="22" customWidth="1"/>
    <col min="15113" max="15117" width="8.7109375" style="22" customWidth="1"/>
    <col min="15118" max="15119" width="12.85546875" style="22" customWidth="1"/>
    <col min="15120" max="15120" width="6.5703125" style="22" customWidth="1"/>
    <col min="15121" max="15365" width="9.140625" style="22"/>
    <col min="15366" max="15366" width="6" style="22" customWidth="1"/>
    <col min="15367" max="15367" width="79.5703125" style="22" customWidth="1"/>
    <col min="15368" max="15368" width="14" style="22" customWidth="1"/>
    <col min="15369" max="15373" width="8.7109375" style="22" customWidth="1"/>
    <col min="15374" max="15375" width="12.85546875" style="22" customWidth="1"/>
    <col min="15376" max="15376" width="6.5703125" style="22" customWidth="1"/>
    <col min="15377" max="15621" width="9.140625" style="22"/>
    <col min="15622" max="15622" width="6" style="22" customWidth="1"/>
    <col min="15623" max="15623" width="79.5703125" style="22" customWidth="1"/>
    <col min="15624" max="15624" width="14" style="22" customWidth="1"/>
    <col min="15625" max="15629" width="8.7109375" style="22" customWidth="1"/>
    <col min="15630" max="15631" width="12.85546875" style="22" customWidth="1"/>
    <col min="15632" max="15632" width="6.5703125" style="22" customWidth="1"/>
    <col min="15633" max="15877" width="9.140625" style="22"/>
    <col min="15878" max="15878" width="6" style="22" customWidth="1"/>
    <col min="15879" max="15879" width="79.5703125" style="22" customWidth="1"/>
    <col min="15880" max="15880" width="14" style="22" customWidth="1"/>
    <col min="15881" max="15885" width="8.7109375" style="22" customWidth="1"/>
    <col min="15886" max="15887" width="12.85546875" style="22" customWidth="1"/>
    <col min="15888" max="15888" width="6.5703125" style="22" customWidth="1"/>
    <col min="15889" max="16133" width="9.140625" style="22"/>
    <col min="16134" max="16134" width="6" style="22" customWidth="1"/>
    <col min="16135" max="16135" width="79.5703125" style="22" customWidth="1"/>
    <col min="16136" max="16136" width="14" style="22" customWidth="1"/>
    <col min="16137" max="16141" width="8.7109375" style="22" customWidth="1"/>
    <col min="16142" max="16143" width="12.85546875" style="22" customWidth="1"/>
    <col min="16144" max="16144" width="6.5703125" style="22" customWidth="1"/>
    <col min="16145" max="16384" width="9.140625" style="22"/>
  </cols>
  <sheetData>
    <row r="1" spans="2:16" ht="6" customHeight="1" x14ac:dyDescent="0.25"/>
    <row r="2" spans="2:16" x14ac:dyDescent="0.25">
      <c r="B2" s="74"/>
      <c r="C2" s="74"/>
      <c r="D2" s="75"/>
      <c r="E2" s="451"/>
      <c r="F2" s="451"/>
      <c r="G2" s="74"/>
      <c r="H2" s="74"/>
      <c r="I2" s="74"/>
      <c r="J2" s="74"/>
      <c r="K2" s="74"/>
      <c r="L2" s="74"/>
      <c r="M2" s="74"/>
    </row>
    <row r="3" spans="2:16" ht="19.5" customHeight="1" x14ac:dyDescent="0.25">
      <c r="B3" s="74"/>
      <c r="C3" s="74"/>
      <c r="D3" s="75"/>
      <c r="E3" s="451"/>
      <c r="F3" s="451"/>
      <c r="G3" s="856" t="s">
        <v>504</v>
      </c>
      <c r="H3" s="856"/>
      <c r="I3" s="856"/>
      <c r="J3" s="856"/>
      <c r="K3" s="856"/>
      <c r="L3" s="856"/>
      <c r="M3" s="856"/>
      <c r="N3" s="54"/>
      <c r="O3" s="54"/>
    </row>
    <row r="4" spans="2:16" ht="18.75" customHeight="1" x14ac:dyDescent="0.25">
      <c r="B4" s="891" t="s">
        <v>322</v>
      </c>
      <c r="C4" s="891"/>
      <c r="D4" s="891"/>
      <c r="E4" s="891"/>
      <c r="F4" s="891"/>
      <c r="G4" s="891"/>
      <c r="H4" s="891"/>
      <c r="I4" s="891"/>
      <c r="J4" s="891"/>
      <c r="K4" s="891"/>
      <c r="L4" s="891"/>
      <c r="M4" s="891"/>
      <c r="N4" s="40"/>
      <c r="O4" s="40"/>
      <c r="P4" s="40"/>
    </row>
    <row r="5" spans="2:16" ht="22.5" customHeight="1" x14ac:dyDescent="0.25">
      <c r="B5" s="77" t="s">
        <v>913</v>
      </c>
      <c r="C5" s="77"/>
      <c r="D5" s="451"/>
      <c r="E5" s="451"/>
      <c r="F5" s="451"/>
      <c r="G5" s="77"/>
      <c r="H5" s="77"/>
      <c r="I5" s="77" t="s">
        <v>842</v>
      </c>
      <c r="J5" s="77"/>
      <c r="K5" s="77"/>
      <c r="L5" s="451"/>
      <c r="M5" s="451"/>
      <c r="N5" s="24"/>
      <c r="O5" s="24"/>
    </row>
    <row r="6" spans="2:16" ht="16.5" customHeight="1" x14ac:dyDescent="0.25">
      <c r="B6" s="450" t="s">
        <v>843</v>
      </c>
      <c r="C6" s="450"/>
      <c r="D6" s="451"/>
      <c r="E6" s="451" t="s">
        <v>902</v>
      </c>
      <c r="F6" s="451"/>
      <c r="G6" s="77"/>
      <c r="H6" s="77"/>
      <c r="I6" s="77"/>
      <c r="J6" s="77"/>
      <c r="K6" s="77" t="s">
        <v>153</v>
      </c>
      <c r="L6" s="77"/>
      <c r="M6" s="77"/>
      <c r="N6" s="24"/>
      <c r="O6" s="24"/>
      <c r="P6" s="24"/>
    </row>
    <row r="7" spans="2:16" ht="14.25" customHeight="1" thickBot="1" x14ac:dyDescent="0.3">
      <c r="B7" s="450"/>
      <c r="C7" s="450"/>
      <c r="D7" s="451"/>
      <c r="E7" s="451"/>
      <c r="F7" s="451"/>
      <c r="G7" s="77"/>
      <c r="H7" s="77"/>
      <c r="I7" s="77"/>
      <c r="J7" s="77"/>
      <c r="K7" s="77"/>
      <c r="L7" s="77"/>
      <c r="M7" s="77"/>
      <c r="N7" s="24"/>
      <c r="O7" s="24"/>
      <c r="P7" s="24"/>
    </row>
    <row r="8" spans="2:16" ht="35.25" customHeight="1" x14ac:dyDescent="0.25">
      <c r="B8" s="885" t="s">
        <v>1</v>
      </c>
      <c r="C8" s="264"/>
      <c r="D8" s="887" t="s">
        <v>323</v>
      </c>
      <c r="E8" s="889" t="s">
        <v>324</v>
      </c>
      <c r="F8" s="857" t="s">
        <v>283</v>
      </c>
      <c r="G8" s="859"/>
      <c r="H8" s="857" t="s">
        <v>325</v>
      </c>
      <c r="I8" s="859"/>
      <c r="J8" s="857" t="s">
        <v>216</v>
      </c>
      <c r="K8" s="859"/>
      <c r="L8" s="857" t="s">
        <v>154</v>
      </c>
      <c r="M8" s="859"/>
      <c r="N8" s="41"/>
    </row>
    <row r="9" spans="2:16" ht="59.25" customHeight="1" thickBot="1" x14ac:dyDescent="0.3">
      <c r="B9" s="886"/>
      <c r="C9" s="265"/>
      <c r="D9" s="888"/>
      <c r="E9" s="890"/>
      <c r="F9" s="85" t="s">
        <v>363</v>
      </c>
      <c r="G9" s="85" t="s">
        <v>917</v>
      </c>
      <c r="H9" s="85" t="s">
        <v>363</v>
      </c>
      <c r="I9" s="85" t="s">
        <v>917</v>
      </c>
      <c r="J9" s="96" t="s">
        <v>363</v>
      </c>
      <c r="K9" s="85" t="s">
        <v>917</v>
      </c>
      <c r="L9" s="96" t="s">
        <v>363</v>
      </c>
      <c r="M9" s="656" t="s">
        <v>917</v>
      </c>
      <c r="N9" s="41"/>
    </row>
    <row r="10" spans="2:16" s="42" customFormat="1" ht="9.75" customHeight="1" thickBot="1" x14ac:dyDescent="0.3">
      <c r="B10" s="647">
        <v>1</v>
      </c>
      <c r="C10" s="648"/>
      <c r="D10" s="648">
        <v>2</v>
      </c>
      <c r="E10" s="649">
        <v>3</v>
      </c>
      <c r="F10" s="647"/>
      <c r="G10" s="650">
        <v>4</v>
      </c>
      <c r="H10" s="647"/>
      <c r="I10" s="649">
        <v>5</v>
      </c>
      <c r="J10" s="647"/>
      <c r="K10" s="649">
        <v>6</v>
      </c>
      <c r="L10" s="647"/>
      <c r="M10" s="649">
        <v>8</v>
      </c>
    </row>
    <row r="11" spans="2:16" s="43" customFormat="1" ht="14.25" customHeight="1" x14ac:dyDescent="0.25">
      <c r="B11" s="81" t="s">
        <v>2</v>
      </c>
      <c r="C11" s="217"/>
      <c r="D11" s="232" t="s">
        <v>375</v>
      </c>
      <c r="E11" s="218" t="s">
        <v>326</v>
      </c>
      <c r="F11" s="219">
        <f>F12+F20+F28</f>
        <v>0</v>
      </c>
      <c r="G11" s="220">
        <f t="shared" ref="G11:J11" si="0">G12+G20+G28</f>
        <v>0</v>
      </c>
      <c r="H11" s="221">
        <f t="shared" si="0"/>
        <v>0</v>
      </c>
      <c r="I11" s="222">
        <f t="shared" si="0"/>
        <v>0</v>
      </c>
      <c r="J11" s="221">
        <f t="shared" si="0"/>
        <v>0</v>
      </c>
      <c r="K11" s="236"/>
      <c r="L11" s="221">
        <f t="shared" ref="L11" si="1">L12+L20+L28</f>
        <v>0</v>
      </c>
      <c r="M11" s="222">
        <f>M12+M20+M28</f>
        <v>0</v>
      </c>
    </row>
    <row r="12" spans="2:16" s="44" customFormat="1" ht="14.25" customHeight="1" x14ac:dyDescent="0.25">
      <c r="B12" s="87" t="s">
        <v>3</v>
      </c>
      <c r="C12" s="52"/>
      <c r="D12" s="257" t="s">
        <v>736</v>
      </c>
      <c r="E12" s="93" t="s">
        <v>327</v>
      </c>
      <c r="F12" s="167">
        <f>SUM(F13:F19)</f>
        <v>0</v>
      </c>
      <c r="G12" s="168">
        <f>SUM(G13:G19)</f>
        <v>0</v>
      </c>
      <c r="H12" s="167">
        <f t="shared" ref="H12:J12" si="2">SUM(H13:H19)</f>
        <v>0</v>
      </c>
      <c r="I12" s="169">
        <f t="shared" si="2"/>
        <v>0</v>
      </c>
      <c r="J12" s="167">
        <f t="shared" si="2"/>
        <v>0</v>
      </c>
      <c r="K12" s="237"/>
      <c r="L12" s="167">
        <f t="shared" ref="L12:M12" si="3">SUM(L13:L19)</f>
        <v>0</v>
      </c>
      <c r="M12" s="169">
        <f t="shared" si="3"/>
        <v>0</v>
      </c>
    </row>
    <row r="13" spans="2:16" s="44" customFormat="1" ht="14.25" customHeight="1" x14ac:dyDescent="0.25">
      <c r="B13" s="88" t="s">
        <v>4</v>
      </c>
      <c r="C13" s="45"/>
      <c r="D13" s="258" t="s">
        <v>737</v>
      </c>
      <c r="E13" s="94" t="s">
        <v>328</v>
      </c>
      <c r="F13" s="158"/>
      <c r="G13" s="156"/>
      <c r="H13" s="144"/>
      <c r="I13" s="157"/>
      <c r="J13" s="144"/>
      <c r="K13" s="237"/>
      <c r="L13" s="144"/>
      <c r="M13" s="157"/>
    </row>
    <row r="14" spans="2:16" s="46" customFormat="1" ht="14.25" customHeight="1" x14ac:dyDescent="0.25">
      <c r="B14" s="88" t="s">
        <v>5</v>
      </c>
      <c r="C14" s="45"/>
      <c r="D14" s="258" t="s">
        <v>738</v>
      </c>
      <c r="E14" s="94" t="s">
        <v>329</v>
      </c>
      <c r="F14" s="158"/>
      <c r="G14" s="159"/>
      <c r="H14" s="160"/>
      <c r="I14" s="161"/>
      <c r="J14" s="160"/>
      <c r="K14" s="238"/>
      <c r="L14" s="160"/>
      <c r="M14" s="161"/>
    </row>
    <row r="15" spans="2:16" s="46" customFormat="1" ht="14.25" customHeight="1" x14ac:dyDescent="0.25">
      <c r="B15" s="89" t="s">
        <v>6</v>
      </c>
      <c r="C15" s="47"/>
      <c r="D15" s="258" t="s">
        <v>739</v>
      </c>
      <c r="E15" s="94" t="s">
        <v>330</v>
      </c>
      <c r="F15" s="158"/>
      <c r="G15" s="159"/>
      <c r="H15" s="160"/>
      <c r="I15" s="161"/>
      <c r="J15" s="160"/>
      <c r="K15" s="238"/>
      <c r="L15" s="160"/>
      <c r="M15" s="161"/>
    </row>
    <row r="16" spans="2:16" s="46" customFormat="1" ht="14.25" customHeight="1" x14ac:dyDescent="0.25">
      <c r="B16" s="88" t="s">
        <v>7</v>
      </c>
      <c r="C16" s="45"/>
      <c r="D16" s="258" t="s">
        <v>740</v>
      </c>
      <c r="E16" s="94" t="s">
        <v>331</v>
      </c>
      <c r="F16" s="158"/>
      <c r="G16" s="159"/>
      <c r="H16" s="160"/>
      <c r="I16" s="161"/>
      <c r="J16" s="160"/>
      <c r="K16" s="238"/>
      <c r="L16" s="160"/>
      <c r="M16" s="161"/>
    </row>
    <row r="17" spans="2:13" s="43" customFormat="1" ht="14.25" customHeight="1" x14ac:dyDescent="0.25">
      <c r="B17" s="89" t="s">
        <v>8</v>
      </c>
      <c r="C17" s="47"/>
      <c r="D17" s="258" t="s">
        <v>741</v>
      </c>
      <c r="E17" s="94" t="s">
        <v>332</v>
      </c>
      <c r="F17" s="158"/>
      <c r="G17" s="162"/>
      <c r="H17" s="145"/>
      <c r="I17" s="163"/>
      <c r="J17" s="145"/>
      <c r="K17" s="239"/>
      <c r="L17" s="145"/>
      <c r="M17" s="163"/>
    </row>
    <row r="18" spans="2:13" s="46" customFormat="1" ht="14.25" customHeight="1" x14ac:dyDescent="0.25">
      <c r="B18" s="88" t="s">
        <v>9</v>
      </c>
      <c r="C18" s="45"/>
      <c r="D18" s="258" t="s">
        <v>742</v>
      </c>
      <c r="E18" s="94" t="s">
        <v>333</v>
      </c>
      <c r="F18" s="158"/>
      <c r="G18" s="159"/>
      <c r="H18" s="160"/>
      <c r="I18" s="161"/>
      <c r="J18" s="160"/>
      <c r="K18" s="238"/>
      <c r="L18" s="160"/>
      <c r="M18" s="161"/>
    </row>
    <row r="19" spans="2:13" s="46" customFormat="1" ht="14.25" customHeight="1" x14ac:dyDescent="0.25">
      <c r="B19" s="88" t="s">
        <v>10</v>
      </c>
      <c r="C19" s="45"/>
      <c r="D19" s="258" t="s">
        <v>743</v>
      </c>
      <c r="E19" s="94" t="s">
        <v>334</v>
      </c>
      <c r="F19" s="158"/>
      <c r="G19" s="159"/>
      <c r="H19" s="160"/>
      <c r="I19" s="161"/>
      <c r="J19" s="160"/>
      <c r="K19" s="238"/>
      <c r="L19" s="160"/>
      <c r="M19" s="161"/>
    </row>
    <row r="20" spans="2:13" s="43" customFormat="1" ht="14.25" customHeight="1" x14ac:dyDescent="0.25">
      <c r="B20" s="89" t="s">
        <v>11</v>
      </c>
      <c r="C20" s="47"/>
      <c r="D20" s="257" t="s">
        <v>744</v>
      </c>
      <c r="E20" s="93" t="s">
        <v>335</v>
      </c>
      <c r="F20" s="167">
        <f>SUM(F21:F27)</f>
        <v>0</v>
      </c>
      <c r="G20" s="170">
        <f t="shared" ref="G20:J20" si="4">SUM(G21:G27)</f>
        <v>0</v>
      </c>
      <c r="H20" s="148">
        <f t="shared" si="4"/>
        <v>0</v>
      </c>
      <c r="I20" s="171">
        <f t="shared" si="4"/>
        <v>0</v>
      </c>
      <c r="J20" s="148">
        <f t="shared" si="4"/>
        <v>0</v>
      </c>
      <c r="K20" s="239"/>
      <c r="L20" s="148">
        <f t="shared" ref="L20:M20" si="5">SUM(L21:L27)</f>
        <v>0</v>
      </c>
      <c r="M20" s="171">
        <f t="shared" si="5"/>
        <v>0</v>
      </c>
    </row>
    <row r="21" spans="2:13" s="46" customFormat="1" ht="14.25" customHeight="1" x14ac:dyDescent="0.25">
      <c r="B21" s="88" t="s">
        <v>15</v>
      </c>
      <c r="C21" s="45"/>
      <c r="D21" s="258" t="s">
        <v>745</v>
      </c>
      <c r="E21" s="94" t="s">
        <v>336</v>
      </c>
      <c r="F21" s="158"/>
      <c r="G21" s="159"/>
      <c r="H21" s="160"/>
      <c r="I21" s="161"/>
      <c r="J21" s="160"/>
      <c r="K21" s="238"/>
      <c r="L21" s="160"/>
      <c r="M21" s="161"/>
    </row>
    <row r="22" spans="2:13" s="46" customFormat="1" ht="14.25" customHeight="1" x14ac:dyDescent="0.25">
      <c r="B22" s="89" t="s">
        <v>16</v>
      </c>
      <c r="C22" s="47"/>
      <c r="D22" s="258" t="s">
        <v>746</v>
      </c>
      <c r="E22" s="94" t="s">
        <v>337</v>
      </c>
      <c r="F22" s="158"/>
      <c r="G22" s="159"/>
      <c r="H22" s="160"/>
      <c r="I22" s="161"/>
      <c r="J22" s="160"/>
      <c r="K22" s="238"/>
      <c r="L22" s="160"/>
      <c r="M22" s="161"/>
    </row>
    <row r="23" spans="2:13" s="46" customFormat="1" ht="14.25" customHeight="1" x14ac:dyDescent="0.25">
      <c r="B23" s="88" t="s">
        <v>17</v>
      </c>
      <c r="C23" s="45"/>
      <c r="D23" s="258" t="s">
        <v>747</v>
      </c>
      <c r="E23" s="94" t="s">
        <v>338</v>
      </c>
      <c r="F23" s="158"/>
      <c r="G23" s="159"/>
      <c r="H23" s="160"/>
      <c r="I23" s="161"/>
      <c r="J23" s="160"/>
      <c r="K23" s="238"/>
      <c r="L23" s="160"/>
      <c r="M23" s="161"/>
    </row>
    <row r="24" spans="2:13" s="46" customFormat="1" ht="14.25" customHeight="1" x14ac:dyDescent="0.25">
      <c r="B24" s="88" t="s">
        <v>18</v>
      </c>
      <c r="C24" s="45"/>
      <c r="D24" s="258" t="s">
        <v>748</v>
      </c>
      <c r="E24" s="94" t="s">
        <v>339</v>
      </c>
      <c r="F24" s="158"/>
      <c r="G24" s="159"/>
      <c r="H24" s="160"/>
      <c r="I24" s="161"/>
      <c r="J24" s="160"/>
      <c r="K24" s="238"/>
      <c r="L24" s="160"/>
      <c r="M24" s="161"/>
    </row>
    <row r="25" spans="2:13" s="43" customFormat="1" ht="14.25" customHeight="1" x14ac:dyDescent="0.25">
      <c r="B25" s="89" t="s">
        <v>19</v>
      </c>
      <c r="C25" s="47"/>
      <c r="D25" s="258" t="s">
        <v>749</v>
      </c>
      <c r="E25" s="94" t="s">
        <v>340</v>
      </c>
      <c r="F25" s="158"/>
      <c r="G25" s="162"/>
      <c r="H25" s="145"/>
      <c r="I25" s="163"/>
      <c r="J25" s="145"/>
      <c r="K25" s="239"/>
      <c r="L25" s="145"/>
      <c r="M25" s="163"/>
    </row>
    <row r="26" spans="2:13" s="43" customFormat="1" ht="14.25" customHeight="1" x14ac:dyDescent="0.25">
      <c r="B26" s="88" t="s">
        <v>12</v>
      </c>
      <c r="C26" s="45"/>
      <c r="D26" s="258" t="s">
        <v>750</v>
      </c>
      <c r="E26" s="94" t="s">
        <v>341</v>
      </c>
      <c r="F26" s="158"/>
      <c r="G26" s="162"/>
      <c r="H26" s="145"/>
      <c r="I26" s="163"/>
      <c r="J26" s="145"/>
      <c r="K26" s="239"/>
      <c r="L26" s="145"/>
      <c r="M26" s="163"/>
    </row>
    <row r="27" spans="2:13" s="43" customFormat="1" ht="14.25" customHeight="1" x14ac:dyDescent="0.25">
      <c r="B27" s="89" t="s">
        <v>13</v>
      </c>
      <c r="C27" s="47"/>
      <c r="D27" s="258" t="s">
        <v>751</v>
      </c>
      <c r="E27" s="94" t="s">
        <v>342</v>
      </c>
      <c r="F27" s="158"/>
      <c r="G27" s="162"/>
      <c r="H27" s="145"/>
      <c r="I27" s="163"/>
      <c r="J27" s="145"/>
      <c r="K27" s="239"/>
      <c r="L27" s="145"/>
      <c r="M27" s="163"/>
    </row>
    <row r="28" spans="2:13" s="46" customFormat="1" ht="22.5" customHeight="1" x14ac:dyDescent="0.25">
      <c r="B28" s="88" t="s">
        <v>14</v>
      </c>
      <c r="C28" s="45"/>
      <c r="D28" s="257" t="s">
        <v>752</v>
      </c>
      <c r="E28" s="93" t="s">
        <v>343</v>
      </c>
      <c r="F28" s="144"/>
      <c r="G28" s="159"/>
      <c r="H28" s="160"/>
      <c r="I28" s="161"/>
      <c r="J28" s="160"/>
      <c r="K28" s="238"/>
      <c r="L28" s="160"/>
      <c r="M28" s="161"/>
    </row>
    <row r="29" spans="2:13" s="46" customFormat="1" ht="14.25" customHeight="1" x14ac:dyDescent="0.25">
      <c r="B29" s="88" t="s">
        <v>20</v>
      </c>
      <c r="C29" s="45"/>
      <c r="D29" s="233" t="s">
        <v>376</v>
      </c>
      <c r="E29" s="93" t="s">
        <v>344</v>
      </c>
      <c r="F29" s="177">
        <f>F30+F38+F46</f>
        <v>0</v>
      </c>
      <c r="G29" s="178">
        <f t="shared" ref="G29:J29" si="6">G30+G38+G46</f>
        <v>0</v>
      </c>
      <c r="H29" s="150">
        <f t="shared" si="6"/>
        <v>0</v>
      </c>
      <c r="I29" s="179">
        <f t="shared" si="6"/>
        <v>0</v>
      </c>
      <c r="J29" s="150">
        <f t="shared" si="6"/>
        <v>0</v>
      </c>
      <c r="K29" s="238"/>
      <c r="L29" s="150">
        <f t="shared" ref="L29:M29" si="7">L30+L38+L46</f>
        <v>0</v>
      </c>
      <c r="M29" s="322">
        <f t="shared" si="7"/>
        <v>1572</v>
      </c>
    </row>
    <row r="30" spans="2:13" s="46" customFormat="1" ht="14.25" customHeight="1" x14ac:dyDescent="0.25">
      <c r="B30" s="89" t="s">
        <v>21</v>
      </c>
      <c r="C30" s="47"/>
      <c r="D30" s="257" t="s">
        <v>753</v>
      </c>
      <c r="E30" s="93" t="s">
        <v>345</v>
      </c>
      <c r="F30" s="167">
        <f>SUM(F31:F37)</f>
        <v>0</v>
      </c>
      <c r="G30" s="175">
        <f t="shared" ref="G30:J30" si="8">SUM(G31:G37)</f>
        <v>0</v>
      </c>
      <c r="H30" s="149">
        <f t="shared" si="8"/>
        <v>0</v>
      </c>
      <c r="I30" s="176">
        <f t="shared" si="8"/>
        <v>0</v>
      </c>
      <c r="J30" s="149">
        <f t="shared" si="8"/>
        <v>0</v>
      </c>
      <c r="K30" s="238"/>
      <c r="L30" s="149">
        <f t="shared" ref="L30:M30" si="9">SUM(L31:L37)</f>
        <v>0</v>
      </c>
      <c r="M30" s="323">
        <f t="shared" si="9"/>
        <v>1572</v>
      </c>
    </row>
    <row r="31" spans="2:13" s="46" customFormat="1" ht="14.25" customHeight="1" x14ac:dyDescent="0.25">
      <c r="B31" s="88" t="s">
        <v>23</v>
      </c>
      <c r="C31" s="45"/>
      <c r="D31" s="261" t="s">
        <v>754</v>
      </c>
      <c r="E31" s="94" t="s">
        <v>346</v>
      </c>
      <c r="F31" s="158"/>
      <c r="G31" s="159"/>
      <c r="H31" s="160"/>
      <c r="I31" s="161"/>
      <c r="J31" s="160"/>
      <c r="K31" s="238"/>
      <c r="L31" s="160"/>
      <c r="M31" s="324"/>
    </row>
    <row r="32" spans="2:13" s="43" customFormat="1" ht="14.25" customHeight="1" x14ac:dyDescent="0.25">
      <c r="B32" s="89" t="s">
        <v>24</v>
      </c>
      <c r="C32" s="47"/>
      <c r="D32" s="261" t="s">
        <v>755</v>
      </c>
      <c r="E32" s="94" t="s">
        <v>347</v>
      </c>
      <c r="F32" s="158"/>
      <c r="G32" s="162"/>
      <c r="H32" s="145"/>
      <c r="I32" s="163"/>
      <c r="J32" s="145"/>
      <c r="K32" s="239"/>
      <c r="L32" s="145"/>
      <c r="M32" s="325"/>
    </row>
    <row r="33" spans="2:16" s="43" customFormat="1" ht="14.25" customHeight="1" x14ac:dyDescent="0.25">
      <c r="B33" s="88" t="s">
        <v>25</v>
      </c>
      <c r="C33" s="45"/>
      <c r="D33" s="261" t="s">
        <v>756</v>
      </c>
      <c r="E33" s="94" t="s">
        <v>348</v>
      </c>
      <c r="F33" s="158"/>
      <c r="G33" s="162"/>
      <c r="H33" s="145"/>
      <c r="I33" s="163"/>
      <c r="J33" s="145"/>
      <c r="K33" s="239"/>
      <c r="L33" s="145"/>
      <c r="M33" s="325"/>
    </row>
    <row r="34" spans="2:16" s="43" customFormat="1" ht="21.75" customHeight="1" x14ac:dyDescent="0.25">
      <c r="B34" s="88" t="s">
        <v>26</v>
      </c>
      <c r="C34" s="45"/>
      <c r="D34" s="261" t="s">
        <v>757</v>
      </c>
      <c r="E34" s="94" t="s">
        <v>349</v>
      </c>
      <c r="F34" s="158"/>
      <c r="G34" s="162"/>
      <c r="H34" s="145"/>
      <c r="I34" s="163"/>
      <c r="J34" s="145"/>
      <c r="K34" s="239"/>
      <c r="L34" s="145"/>
      <c r="M34" s="325"/>
    </row>
    <row r="35" spans="2:16" s="43" customFormat="1" ht="15.75" customHeight="1" x14ac:dyDescent="0.25">
      <c r="B35" s="89" t="s">
        <v>27</v>
      </c>
      <c r="C35" s="47"/>
      <c r="D35" s="261" t="s">
        <v>758</v>
      </c>
      <c r="E35" s="94" t="s">
        <v>350</v>
      </c>
      <c r="F35" s="158"/>
      <c r="G35" s="162"/>
      <c r="H35" s="145"/>
      <c r="I35" s="163"/>
      <c r="J35" s="145"/>
      <c r="K35" s="239"/>
      <c r="L35" s="145"/>
      <c r="M35" s="325"/>
    </row>
    <row r="36" spans="2:16" s="46" customFormat="1" ht="15.75" customHeight="1" x14ac:dyDescent="0.25">
      <c r="B36" s="88" t="s">
        <v>28</v>
      </c>
      <c r="C36" s="45"/>
      <c r="D36" s="261" t="s">
        <v>759</v>
      </c>
      <c r="E36" s="94" t="s">
        <v>351</v>
      </c>
      <c r="F36" s="158"/>
      <c r="G36" s="159"/>
      <c r="H36" s="160"/>
      <c r="I36" s="161"/>
      <c r="J36" s="160"/>
      <c r="K36" s="238"/>
      <c r="L36" s="160"/>
      <c r="M36" s="324"/>
    </row>
    <row r="37" spans="2:16" s="46" customFormat="1" ht="15.75" customHeight="1" x14ac:dyDescent="0.25">
      <c r="B37" s="89" t="s">
        <v>29</v>
      </c>
      <c r="C37" s="47"/>
      <c r="D37" s="261" t="s">
        <v>760</v>
      </c>
      <c r="E37" s="94" t="s">
        <v>352</v>
      </c>
      <c r="F37" s="158"/>
      <c r="G37" s="159"/>
      <c r="H37" s="160"/>
      <c r="I37" s="161"/>
      <c r="J37" s="160"/>
      <c r="K37" s="238"/>
      <c r="L37" s="160"/>
      <c r="M37" s="324">
        <v>1572</v>
      </c>
    </row>
    <row r="38" spans="2:16" s="43" customFormat="1" ht="15.75" customHeight="1" x14ac:dyDescent="0.25">
      <c r="B38" s="88" t="s">
        <v>30</v>
      </c>
      <c r="C38" s="45"/>
      <c r="D38" s="259" t="s">
        <v>761</v>
      </c>
      <c r="E38" s="93" t="s">
        <v>353</v>
      </c>
      <c r="F38" s="167">
        <f>SUM(F39:F45)</f>
        <v>0</v>
      </c>
      <c r="G38" s="170">
        <f t="shared" ref="G38:J38" si="10">SUM(G39:G45)</f>
        <v>0</v>
      </c>
      <c r="H38" s="148">
        <f t="shared" si="10"/>
        <v>0</v>
      </c>
      <c r="I38" s="171">
        <f t="shared" si="10"/>
        <v>0</v>
      </c>
      <c r="J38" s="148">
        <f t="shared" si="10"/>
        <v>0</v>
      </c>
      <c r="K38" s="239"/>
      <c r="L38" s="148">
        <f t="shared" ref="L38:M38" si="11">SUM(L39:L45)</f>
        <v>0</v>
      </c>
      <c r="M38" s="171">
        <f t="shared" si="11"/>
        <v>0</v>
      </c>
    </row>
    <row r="39" spans="2:16" s="46" customFormat="1" ht="15.75" customHeight="1" x14ac:dyDescent="0.25">
      <c r="B39" s="88" t="s">
        <v>31</v>
      </c>
      <c r="C39" s="45"/>
      <c r="D39" s="261" t="s">
        <v>762</v>
      </c>
      <c r="E39" s="94" t="s">
        <v>354</v>
      </c>
      <c r="F39" s="158"/>
      <c r="G39" s="162"/>
      <c r="H39" s="145"/>
      <c r="I39" s="163"/>
      <c r="J39" s="145"/>
      <c r="K39" s="239"/>
      <c r="L39" s="145"/>
      <c r="M39" s="163"/>
    </row>
    <row r="40" spans="2:16" s="46" customFormat="1" ht="15.75" customHeight="1" x14ac:dyDescent="0.25">
      <c r="B40" s="89" t="s">
        <v>32</v>
      </c>
      <c r="C40" s="47"/>
      <c r="D40" s="261" t="s">
        <v>763</v>
      </c>
      <c r="E40" s="94" t="s">
        <v>355</v>
      </c>
      <c r="F40" s="158"/>
      <c r="G40" s="162"/>
      <c r="H40" s="145"/>
      <c r="I40" s="163"/>
      <c r="J40" s="145"/>
      <c r="K40" s="239"/>
      <c r="L40" s="145"/>
      <c r="M40" s="163"/>
    </row>
    <row r="41" spans="2:16" s="46" customFormat="1" ht="15.75" customHeight="1" x14ac:dyDescent="0.25">
      <c r="B41" s="88" t="s">
        <v>33</v>
      </c>
      <c r="C41" s="45"/>
      <c r="D41" s="261" t="s">
        <v>764</v>
      </c>
      <c r="E41" s="94" t="s">
        <v>356</v>
      </c>
      <c r="F41" s="158"/>
      <c r="G41" s="162"/>
      <c r="H41" s="145"/>
      <c r="I41" s="163"/>
      <c r="J41" s="145"/>
      <c r="K41" s="239"/>
      <c r="L41" s="145"/>
      <c r="M41" s="163"/>
    </row>
    <row r="42" spans="2:16" s="46" customFormat="1" ht="15.75" customHeight="1" x14ac:dyDescent="0.25">
      <c r="B42" s="89" t="s">
        <v>34</v>
      </c>
      <c r="C42" s="47"/>
      <c r="D42" s="261" t="s">
        <v>765</v>
      </c>
      <c r="E42" s="94" t="s">
        <v>357</v>
      </c>
      <c r="F42" s="158"/>
      <c r="G42" s="162"/>
      <c r="H42" s="145"/>
      <c r="I42" s="163"/>
      <c r="J42" s="145"/>
      <c r="K42" s="239"/>
      <c r="L42" s="145"/>
      <c r="M42" s="163"/>
    </row>
    <row r="43" spans="2:16" s="46" customFormat="1" ht="15.75" customHeight="1" x14ac:dyDescent="0.25">
      <c r="B43" s="88" t="s">
        <v>35</v>
      </c>
      <c r="C43" s="45"/>
      <c r="D43" s="261" t="s">
        <v>766</v>
      </c>
      <c r="E43" s="94" t="s">
        <v>358</v>
      </c>
      <c r="F43" s="158"/>
      <c r="G43" s="162"/>
      <c r="H43" s="145"/>
      <c r="I43" s="163"/>
      <c r="J43" s="145"/>
      <c r="K43" s="239"/>
      <c r="L43" s="145"/>
      <c r="M43" s="163"/>
    </row>
    <row r="44" spans="2:16" s="46" customFormat="1" ht="15.75" customHeight="1" x14ac:dyDescent="0.25">
      <c r="B44" s="88" t="s">
        <v>36</v>
      </c>
      <c r="C44" s="45"/>
      <c r="D44" s="261" t="s">
        <v>767</v>
      </c>
      <c r="E44" s="94" t="s">
        <v>359</v>
      </c>
      <c r="F44" s="158"/>
      <c r="G44" s="162"/>
      <c r="H44" s="145"/>
      <c r="I44" s="163"/>
      <c r="J44" s="145"/>
      <c r="K44" s="239"/>
      <c r="L44" s="145"/>
      <c r="M44" s="163"/>
    </row>
    <row r="45" spans="2:16" s="46" customFormat="1" ht="15.75" customHeight="1" x14ac:dyDescent="0.25">
      <c r="B45" s="89" t="s">
        <v>37</v>
      </c>
      <c r="C45" s="47"/>
      <c r="D45" s="261" t="s">
        <v>768</v>
      </c>
      <c r="E45" s="94" t="s">
        <v>360</v>
      </c>
      <c r="F45" s="158"/>
      <c r="G45" s="162"/>
      <c r="H45" s="145"/>
      <c r="I45" s="163"/>
      <c r="J45" s="145"/>
      <c r="K45" s="239"/>
      <c r="L45" s="145"/>
      <c r="M45" s="163"/>
      <c r="P45" s="275"/>
    </row>
    <row r="46" spans="2:16" s="46" customFormat="1" ht="27.75" customHeight="1" thickBot="1" x14ac:dyDescent="0.3">
      <c r="B46" s="223"/>
      <c r="C46" s="224"/>
      <c r="D46" s="260" t="s">
        <v>573</v>
      </c>
      <c r="E46" s="225"/>
      <c r="F46" s="226"/>
      <c r="G46" s="227"/>
      <c r="H46" s="228"/>
      <c r="I46" s="229"/>
      <c r="J46" s="228"/>
      <c r="K46" s="240"/>
      <c r="L46" s="228"/>
      <c r="M46" s="229"/>
    </row>
    <row r="47" spans="2:16" ht="35.25" customHeight="1" x14ac:dyDescent="0.25">
      <c r="B47" s="885" t="s">
        <v>1</v>
      </c>
      <c r="C47" s="264"/>
      <c r="D47" s="887" t="s">
        <v>323</v>
      </c>
      <c r="E47" s="889" t="s">
        <v>324</v>
      </c>
      <c r="F47" s="857" t="s">
        <v>283</v>
      </c>
      <c r="G47" s="859"/>
      <c r="H47" s="857" t="s">
        <v>325</v>
      </c>
      <c r="I47" s="859"/>
      <c r="J47" s="857" t="s">
        <v>216</v>
      </c>
      <c r="K47" s="859"/>
      <c r="L47" s="857" t="s">
        <v>154</v>
      </c>
      <c r="M47" s="859"/>
      <c r="N47" s="41"/>
    </row>
    <row r="48" spans="2:16" ht="59.25" customHeight="1" thickBot="1" x14ac:dyDescent="0.3">
      <c r="B48" s="886"/>
      <c r="C48" s="265"/>
      <c r="D48" s="888"/>
      <c r="E48" s="890"/>
      <c r="F48" s="654" t="s">
        <v>363</v>
      </c>
      <c r="G48" s="85" t="s">
        <v>917</v>
      </c>
      <c r="H48" s="654" t="s">
        <v>363</v>
      </c>
      <c r="I48" s="85" t="s">
        <v>917</v>
      </c>
      <c r="J48" s="655" t="s">
        <v>363</v>
      </c>
      <c r="K48" s="85" t="s">
        <v>917</v>
      </c>
      <c r="L48" s="655" t="s">
        <v>363</v>
      </c>
      <c r="M48" s="85" t="s">
        <v>917</v>
      </c>
      <c r="N48" s="41"/>
    </row>
    <row r="49" spans="2:13" s="43" customFormat="1" ht="15" customHeight="1" x14ac:dyDescent="0.25">
      <c r="B49" s="78" t="s">
        <v>2</v>
      </c>
      <c r="C49" s="86"/>
      <c r="D49" s="234" t="s">
        <v>574</v>
      </c>
      <c r="E49" s="92" t="s">
        <v>326</v>
      </c>
      <c r="F49" s="241"/>
      <c r="G49" s="174">
        <f>G50+G58+G66</f>
        <v>0</v>
      </c>
      <c r="H49" s="244"/>
      <c r="I49" s="174">
        <f>I50+I58+I66</f>
        <v>0</v>
      </c>
      <c r="J49" s="244"/>
      <c r="K49" s="247"/>
      <c r="L49" s="174">
        <f t="shared" ref="L49:M49" si="12">L50+L58+L66</f>
        <v>0</v>
      </c>
      <c r="M49" s="174">
        <f t="shared" si="12"/>
        <v>0</v>
      </c>
    </row>
    <row r="50" spans="2:13" s="44" customFormat="1" ht="15" customHeight="1" x14ac:dyDescent="0.25">
      <c r="B50" s="87" t="s">
        <v>3</v>
      </c>
      <c r="C50" s="52"/>
      <c r="D50" s="257" t="s">
        <v>769</v>
      </c>
      <c r="E50" s="93" t="s">
        <v>327</v>
      </c>
      <c r="F50" s="242"/>
      <c r="G50" s="168">
        <f>SUM(G51:G57)</f>
        <v>0</v>
      </c>
      <c r="H50" s="242"/>
      <c r="I50" s="168">
        <f>SUM(I51:I57)</f>
        <v>0</v>
      </c>
      <c r="J50" s="242"/>
      <c r="K50" s="237"/>
      <c r="L50" s="168">
        <f t="shared" ref="L50:M50" si="13">SUM(L51:L57)</f>
        <v>0</v>
      </c>
      <c r="M50" s="168">
        <f t="shared" si="13"/>
        <v>0</v>
      </c>
    </row>
    <row r="51" spans="2:13" s="44" customFormat="1" ht="15" customHeight="1" x14ac:dyDescent="0.25">
      <c r="B51" s="88" t="s">
        <v>4</v>
      </c>
      <c r="C51" s="45"/>
      <c r="D51" s="258" t="s">
        <v>770</v>
      </c>
      <c r="E51" s="94" t="s">
        <v>328</v>
      </c>
      <c r="F51" s="243"/>
      <c r="G51" s="156"/>
      <c r="H51" s="242"/>
      <c r="I51" s="156"/>
      <c r="J51" s="242"/>
      <c r="K51" s="237"/>
      <c r="L51" s="156"/>
      <c r="M51" s="156"/>
    </row>
    <row r="52" spans="2:13" s="46" customFormat="1" ht="15" customHeight="1" x14ac:dyDescent="0.25">
      <c r="B52" s="88" t="s">
        <v>5</v>
      </c>
      <c r="C52" s="45"/>
      <c r="D52" s="258" t="s">
        <v>771</v>
      </c>
      <c r="E52" s="94" t="s">
        <v>329</v>
      </c>
      <c r="F52" s="243"/>
      <c r="G52" s="159"/>
      <c r="H52" s="245"/>
      <c r="I52" s="159"/>
      <c r="J52" s="245"/>
      <c r="K52" s="238"/>
      <c r="L52" s="159"/>
      <c r="M52" s="159"/>
    </row>
    <row r="53" spans="2:13" s="46" customFormat="1" ht="15" customHeight="1" x14ac:dyDescent="0.25">
      <c r="B53" s="89" t="s">
        <v>6</v>
      </c>
      <c r="C53" s="47"/>
      <c r="D53" s="258" t="s">
        <v>772</v>
      </c>
      <c r="E53" s="94" t="s">
        <v>330</v>
      </c>
      <c r="F53" s="243"/>
      <c r="G53" s="159"/>
      <c r="H53" s="245"/>
      <c r="I53" s="159"/>
      <c r="J53" s="245"/>
      <c r="K53" s="238"/>
      <c r="L53" s="159"/>
      <c r="M53" s="159"/>
    </row>
    <row r="54" spans="2:13" s="46" customFormat="1" ht="15" customHeight="1" x14ac:dyDescent="0.25">
      <c r="B54" s="88" t="s">
        <v>7</v>
      </c>
      <c r="C54" s="45"/>
      <c r="D54" s="258" t="s">
        <v>773</v>
      </c>
      <c r="E54" s="94" t="s">
        <v>331</v>
      </c>
      <c r="F54" s="243"/>
      <c r="G54" s="159"/>
      <c r="H54" s="245"/>
      <c r="I54" s="159"/>
      <c r="J54" s="245"/>
      <c r="K54" s="238"/>
      <c r="L54" s="159"/>
      <c r="M54" s="159"/>
    </row>
    <row r="55" spans="2:13" s="43" customFormat="1" ht="15" customHeight="1" x14ac:dyDescent="0.25">
      <c r="B55" s="89" t="s">
        <v>8</v>
      </c>
      <c r="C55" s="47"/>
      <c r="D55" s="258" t="s">
        <v>774</v>
      </c>
      <c r="E55" s="94" t="s">
        <v>332</v>
      </c>
      <c r="F55" s="243"/>
      <c r="G55" s="162"/>
      <c r="H55" s="246"/>
      <c r="I55" s="162"/>
      <c r="J55" s="246"/>
      <c r="K55" s="239"/>
      <c r="L55" s="162"/>
      <c r="M55" s="162"/>
    </row>
    <row r="56" spans="2:13" s="46" customFormat="1" ht="15" customHeight="1" x14ac:dyDescent="0.25">
      <c r="B56" s="88" t="s">
        <v>9</v>
      </c>
      <c r="C56" s="45"/>
      <c r="D56" s="258" t="s">
        <v>775</v>
      </c>
      <c r="E56" s="94" t="s">
        <v>333</v>
      </c>
      <c r="F56" s="243"/>
      <c r="G56" s="159"/>
      <c r="H56" s="245"/>
      <c r="I56" s="159"/>
      <c r="J56" s="245"/>
      <c r="K56" s="238"/>
      <c r="L56" s="159"/>
      <c r="M56" s="159"/>
    </row>
    <row r="57" spans="2:13" s="46" customFormat="1" ht="15" customHeight="1" x14ac:dyDescent="0.25">
      <c r="B57" s="88" t="s">
        <v>10</v>
      </c>
      <c r="C57" s="45"/>
      <c r="D57" s="258" t="s">
        <v>776</v>
      </c>
      <c r="E57" s="94" t="s">
        <v>334</v>
      </c>
      <c r="F57" s="243"/>
      <c r="G57" s="159"/>
      <c r="H57" s="245"/>
      <c r="I57" s="159"/>
      <c r="J57" s="245"/>
      <c r="K57" s="238"/>
      <c r="L57" s="159"/>
      <c r="M57" s="159"/>
    </row>
    <row r="58" spans="2:13" s="43" customFormat="1" ht="15" customHeight="1" x14ac:dyDescent="0.25">
      <c r="B58" s="89" t="s">
        <v>11</v>
      </c>
      <c r="C58" s="47"/>
      <c r="D58" s="257" t="s">
        <v>777</v>
      </c>
      <c r="E58" s="93" t="s">
        <v>335</v>
      </c>
      <c r="F58" s="242"/>
      <c r="G58" s="170">
        <f>SUM(G59:G65)</f>
        <v>0</v>
      </c>
      <c r="H58" s="246"/>
      <c r="I58" s="170">
        <f>SUM(I59:I65)</f>
        <v>0</v>
      </c>
      <c r="J58" s="246"/>
      <c r="K58" s="239"/>
      <c r="L58" s="170">
        <f t="shared" ref="L58" si="14">SUM(L59:L65)</f>
        <v>0</v>
      </c>
      <c r="M58" s="170">
        <f>SUM(M59:M65)</f>
        <v>0</v>
      </c>
    </row>
    <row r="59" spans="2:13" s="46" customFormat="1" ht="15" customHeight="1" x14ac:dyDescent="0.25">
      <c r="B59" s="88" t="s">
        <v>15</v>
      </c>
      <c r="C59" s="45"/>
      <c r="D59" s="258" t="s">
        <v>778</v>
      </c>
      <c r="E59" s="94" t="s">
        <v>336</v>
      </c>
      <c r="F59" s="243"/>
      <c r="G59" s="159"/>
      <c r="H59" s="245"/>
      <c r="I59" s="159"/>
      <c r="J59" s="245"/>
      <c r="K59" s="238"/>
      <c r="L59" s="159"/>
      <c r="M59" s="159"/>
    </row>
    <row r="60" spans="2:13" s="46" customFormat="1" ht="15" customHeight="1" x14ac:dyDescent="0.25">
      <c r="B60" s="89" t="s">
        <v>16</v>
      </c>
      <c r="C60" s="47"/>
      <c r="D60" s="258" t="s">
        <v>779</v>
      </c>
      <c r="E60" s="94" t="s">
        <v>337</v>
      </c>
      <c r="F60" s="243"/>
      <c r="G60" s="159"/>
      <c r="H60" s="245"/>
      <c r="I60" s="159"/>
      <c r="J60" s="245"/>
      <c r="K60" s="238"/>
      <c r="L60" s="159"/>
      <c r="M60" s="159"/>
    </row>
    <row r="61" spans="2:13" s="46" customFormat="1" ht="15" customHeight="1" x14ac:dyDescent="0.25">
      <c r="B61" s="88" t="s">
        <v>17</v>
      </c>
      <c r="C61" s="45"/>
      <c r="D61" s="258" t="s">
        <v>780</v>
      </c>
      <c r="E61" s="94" t="s">
        <v>338</v>
      </c>
      <c r="F61" s="243"/>
      <c r="G61" s="159"/>
      <c r="H61" s="245"/>
      <c r="I61" s="159"/>
      <c r="J61" s="245"/>
      <c r="K61" s="238"/>
      <c r="L61" s="159"/>
      <c r="M61" s="159"/>
    </row>
    <row r="62" spans="2:13" s="46" customFormat="1" ht="15" customHeight="1" x14ac:dyDescent="0.25">
      <c r="B62" s="88" t="s">
        <v>18</v>
      </c>
      <c r="C62" s="45"/>
      <c r="D62" s="258" t="s">
        <v>781</v>
      </c>
      <c r="E62" s="94" t="s">
        <v>339</v>
      </c>
      <c r="F62" s="243"/>
      <c r="G62" s="159"/>
      <c r="H62" s="245"/>
      <c r="I62" s="159"/>
      <c r="J62" s="245"/>
      <c r="K62" s="238"/>
      <c r="L62" s="159"/>
      <c r="M62" s="159"/>
    </row>
    <row r="63" spans="2:13" s="43" customFormat="1" ht="15" customHeight="1" x14ac:dyDescent="0.25">
      <c r="B63" s="89" t="s">
        <v>19</v>
      </c>
      <c r="C63" s="47"/>
      <c r="D63" s="258" t="s">
        <v>782</v>
      </c>
      <c r="E63" s="94" t="s">
        <v>340</v>
      </c>
      <c r="F63" s="243"/>
      <c r="G63" s="162"/>
      <c r="H63" s="246"/>
      <c r="I63" s="162"/>
      <c r="J63" s="246"/>
      <c r="K63" s="239"/>
      <c r="L63" s="162"/>
      <c r="M63" s="162"/>
    </row>
    <row r="64" spans="2:13" s="43" customFormat="1" ht="15" customHeight="1" x14ac:dyDescent="0.25">
      <c r="B64" s="88" t="s">
        <v>12</v>
      </c>
      <c r="C64" s="45"/>
      <c r="D64" s="258" t="s">
        <v>783</v>
      </c>
      <c r="E64" s="94" t="s">
        <v>341</v>
      </c>
      <c r="F64" s="243"/>
      <c r="G64" s="162"/>
      <c r="H64" s="246"/>
      <c r="I64" s="162"/>
      <c r="J64" s="246"/>
      <c r="K64" s="239"/>
      <c r="L64" s="162"/>
      <c r="M64" s="162"/>
    </row>
    <row r="65" spans="2:13" s="43" customFormat="1" ht="15" customHeight="1" x14ac:dyDescent="0.25">
      <c r="B65" s="89" t="s">
        <v>13</v>
      </c>
      <c r="C65" s="47"/>
      <c r="D65" s="258" t="s">
        <v>784</v>
      </c>
      <c r="E65" s="94" t="s">
        <v>342</v>
      </c>
      <c r="F65" s="243"/>
      <c r="G65" s="162"/>
      <c r="H65" s="246"/>
      <c r="I65" s="162"/>
      <c r="J65" s="246"/>
      <c r="K65" s="239"/>
      <c r="L65" s="162"/>
      <c r="M65" s="162"/>
    </row>
    <row r="66" spans="2:13" s="46" customFormat="1" ht="27" customHeight="1" x14ac:dyDescent="0.25">
      <c r="B66" s="88" t="s">
        <v>14</v>
      </c>
      <c r="C66" s="45"/>
      <c r="D66" s="257" t="s">
        <v>785</v>
      </c>
      <c r="E66" s="93" t="s">
        <v>343</v>
      </c>
      <c r="F66" s="242"/>
      <c r="G66" s="159"/>
      <c r="H66" s="245"/>
      <c r="I66" s="159"/>
      <c r="J66" s="245"/>
      <c r="K66" s="238"/>
      <c r="L66" s="159"/>
      <c r="M66" s="159"/>
    </row>
    <row r="67" spans="2:13" s="46" customFormat="1" ht="15" customHeight="1" x14ac:dyDescent="0.25">
      <c r="B67" s="88" t="s">
        <v>20</v>
      </c>
      <c r="C67" s="45"/>
      <c r="D67" s="233" t="s">
        <v>575</v>
      </c>
      <c r="E67" s="93" t="s">
        <v>344</v>
      </c>
      <c r="F67" s="242"/>
      <c r="G67" s="178">
        <f>G68+G76+G84</f>
        <v>0</v>
      </c>
      <c r="H67" s="245"/>
      <c r="I67" s="178">
        <f>I68+I76+I84</f>
        <v>0</v>
      </c>
      <c r="J67" s="245"/>
      <c r="K67" s="238"/>
      <c r="L67" s="178">
        <f t="shared" ref="L67" si="15">L68+L76+L84</f>
        <v>0</v>
      </c>
      <c r="M67" s="326">
        <f>M68+M76+M84</f>
        <v>15646</v>
      </c>
    </row>
    <row r="68" spans="2:13" s="46" customFormat="1" ht="15" customHeight="1" x14ac:dyDescent="0.25">
      <c r="B68" s="89" t="s">
        <v>21</v>
      </c>
      <c r="C68" s="47"/>
      <c r="D68" s="257" t="s">
        <v>786</v>
      </c>
      <c r="E68" s="93" t="s">
        <v>345</v>
      </c>
      <c r="F68" s="242"/>
      <c r="G68" s="175">
        <f>SUM(G69:G75)</f>
        <v>0</v>
      </c>
      <c r="H68" s="245"/>
      <c r="I68" s="175">
        <f>SUM(I69:I75)</f>
        <v>0</v>
      </c>
      <c r="J68" s="245"/>
      <c r="K68" s="238"/>
      <c r="L68" s="175">
        <f t="shared" ref="L68:M68" si="16">SUM(L69:L75)</f>
        <v>0</v>
      </c>
      <c r="M68" s="327">
        <f t="shared" si="16"/>
        <v>15646</v>
      </c>
    </row>
    <row r="69" spans="2:13" s="46" customFormat="1" ht="15" customHeight="1" x14ac:dyDescent="0.25">
      <c r="B69" s="88" t="s">
        <v>23</v>
      </c>
      <c r="C69" s="45"/>
      <c r="D69" s="261" t="s">
        <v>787</v>
      </c>
      <c r="E69" s="94" t="s">
        <v>346</v>
      </c>
      <c r="F69" s="243"/>
      <c r="G69" s="159"/>
      <c r="H69" s="245"/>
      <c r="I69" s="159"/>
      <c r="J69" s="245"/>
      <c r="K69" s="238"/>
      <c r="L69" s="159"/>
      <c r="M69" s="328"/>
    </row>
    <row r="70" spans="2:13" s="43" customFormat="1" ht="15" customHeight="1" x14ac:dyDescent="0.25">
      <c r="B70" s="89" t="s">
        <v>24</v>
      </c>
      <c r="C70" s="47"/>
      <c r="D70" s="261" t="s">
        <v>788</v>
      </c>
      <c r="E70" s="94" t="s">
        <v>347</v>
      </c>
      <c r="F70" s="243"/>
      <c r="G70" s="162"/>
      <c r="H70" s="246"/>
      <c r="I70" s="162"/>
      <c r="J70" s="246"/>
      <c r="K70" s="239"/>
      <c r="L70" s="162"/>
      <c r="M70" s="329"/>
    </row>
    <row r="71" spans="2:13" s="43" customFormat="1" ht="15" customHeight="1" x14ac:dyDescent="0.25">
      <c r="B71" s="88" t="s">
        <v>25</v>
      </c>
      <c r="C71" s="45"/>
      <c r="D71" s="261" t="s">
        <v>789</v>
      </c>
      <c r="E71" s="94" t="s">
        <v>348</v>
      </c>
      <c r="F71" s="243"/>
      <c r="G71" s="162"/>
      <c r="H71" s="246"/>
      <c r="I71" s="162"/>
      <c r="J71" s="246"/>
      <c r="K71" s="239"/>
      <c r="L71" s="162"/>
      <c r="M71" s="329"/>
    </row>
    <row r="72" spans="2:13" s="43" customFormat="1" ht="15" customHeight="1" x14ac:dyDescent="0.25">
      <c r="B72" s="88" t="s">
        <v>26</v>
      </c>
      <c r="C72" s="45"/>
      <c r="D72" s="261" t="s">
        <v>790</v>
      </c>
      <c r="E72" s="94" t="s">
        <v>349</v>
      </c>
      <c r="F72" s="243"/>
      <c r="G72" s="162"/>
      <c r="H72" s="246"/>
      <c r="I72" s="162"/>
      <c r="J72" s="246"/>
      <c r="K72" s="239"/>
      <c r="L72" s="162"/>
      <c r="M72" s="329"/>
    </row>
    <row r="73" spans="2:13" s="43" customFormat="1" ht="15" customHeight="1" x14ac:dyDescent="0.25">
      <c r="B73" s="89" t="s">
        <v>27</v>
      </c>
      <c r="C73" s="47"/>
      <c r="D73" s="261" t="s">
        <v>791</v>
      </c>
      <c r="E73" s="94" t="s">
        <v>350</v>
      </c>
      <c r="F73" s="243"/>
      <c r="G73" s="162"/>
      <c r="H73" s="246"/>
      <c r="I73" s="162"/>
      <c r="J73" s="246"/>
      <c r="K73" s="239"/>
      <c r="L73" s="162"/>
      <c r="M73" s="329"/>
    </row>
    <row r="74" spans="2:13" s="46" customFormat="1" ht="15" customHeight="1" x14ac:dyDescent="0.25">
      <c r="B74" s="88" t="s">
        <v>28</v>
      </c>
      <c r="C74" s="45"/>
      <c r="D74" s="261" t="s">
        <v>792</v>
      </c>
      <c r="E74" s="94" t="s">
        <v>351</v>
      </c>
      <c r="F74" s="243"/>
      <c r="G74" s="159"/>
      <c r="H74" s="245"/>
      <c r="I74" s="159"/>
      <c r="J74" s="245"/>
      <c r="K74" s="238"/>
      <c r="L74" s="159"/>
      <c r="M74" s="328"/>
    </row>
    <row r="75" spans="2:13" s="46" customFormat="1" ht="15" customHeight="1" x14ac:dyDescent="0.25">
      <c r="B75" s="89" t="s">
        <v>29</v>
      </c>
      <c r="C75" s="47"/>
      <c r="D75" s="261" t="s">
        <v>793</v>
      </c>
      <c r="E75" s="94" t="s">
        <v>352</v>
      </c>
      <c r="F75" s="243"/>
      <c r="G75" s="159"/>
      <c r="H75" s="245"/>
      <c r="I75" s="159"/>
      <c r="J75" s="245"/>
      <c r="K75" s="238"/>
      <c r="L75" s="159"/>
      <c r="M75" s="328">
        <v>15646</v>
      </c>
    </row>
    <row r="76" spans="2:13" s="43" customFormat="1" ht="15" customHeight="1" x14ac:dyDescent="0.25">
      <c r="B76" s="88" t="s">
        <v>30</v>
      </c>
      <c r="C76" s="45"/>
      <c r="D76" s="259" t="s">
        <v>794</v>
      </c>
      <c r="E76" s="93" t="s">
        <v>353</v>
      </c>
      <c r="F76" s="242"/>
      <c r="G76" s="170">
        <f>SUM(G77:G83)</f>
        <v>0</v>
      </c>
      <c r="H76" s="246"/>
      <c r="I76" s="170">
        <f>SUM(I77:I83)</f>
        <v>0</v>
      </c>
      <c r="J76" s="246"/>
      <c r="K76" s="239"/>
      <c r="L76" s="170">
        <f t="shared" ref="L76" si="17">SUM(L77:L83)</f>
        <v>0</v>
      </c>
      <c r="M76" s="170">
        <f>SUM(M77:M83)</f>
        <v>0</v>
      </c>
    </row>
    <row r="77" spans="2:13" s="46" customFormat="1" ht="15" customHeight="1" x14ac:dyDescent="0.25">
      <c r="B77" s="88" t="s">
        <v>31</v>
      </c>
      <c r="C77" s="45"/>
      <c r="D77" s="261" t="s">
        <v>795</v>
      </c>
      <c r="E77" s="94" t="s">
        <v>354</v>
      </c>
      <c r="F77" s="243"/>
      <c r="G77" s="162"/>
      <c r="H77" s="246"/>
      <c r="I77" s="162"/>
      <c r="J77" s="246"/>
      <c r="K77" s="239"/>
      <c r="L77" s="162"/>
      <c r="M77" s="162"/>
    </row>
    <row r="78" spans="2:13" s="46" customFormat="1" ht="15" customHeight="1" x14ac:dyDescent="0.25">
      <c r="B78" s="89" t="s">
        <v>32</v>
      </c>
      <c r="C78" s="47"/>
      <c r="D78" s="261" t="s">
        <v>796</v>
      </c>
      <c r="E78" s="94" t="s">
        <v>355</v>
      </c>
      <c r="F78" s="243"/>
      <c r="G78" s="162"/>
      <c r="H78" s="246"/>
      <c r="I78" s="162"/>
      <c r="J78" s="246"/>
      <c r="K78" s="239"/>
      <c r="L78" s="162"/>
      <c r="M78" s="162"/>
    </row>
    <row r="79" spans="2:13" s="46" customFormat="1" ht="15" customHeight="1" x14ac:dyDescent="0.25">
      <c r="B79" s="88" t="s">
        <v>33</v>
      </c>
      <c r="C79" s="45"/>
      <c r="D79" s="261" t="s">
        <v>797</v>
      </c>
      <c r="E79" s="94" t="s">
        <v>356</v>
      </c>
      <c r="F79" s="243"/>
      <c r="G79" s="162"/>
      <c r="H79" s="246"/>
      <c r="I79" s="162"/>
      <c r="J79" s="246"/>
      <c r="K79" s="239"/>
      <c r="L79" s="162"/>
      <c r="M79" s="162"/>
    </row>
    <row r="80" spans="2:13" s="46" customFormat="1" ht="15" customHeight="1" x14ac:dyDescent="0.25">
      <c r="B80" s="89" t="s">
        <v>34</v>
      </c>
      <c r="C80" s="47"/>
      <c r="D80" s="261" t="s">
        <v>798</v>
      </c>
      <c r="E80" s="94" t="s">
        <v>357</v>
      </c>
      <c r="F80" s="243"/>
      <c r="G80" s="162"/>
      <c r="H80" s="246"/>
      <c r="I80" s="162"/>
      <c r="J80" s="246"/>
      <c r="K80" s="239"/>
      <c r="L80" s="162"/>
      <c r="M80" s="162"/>
    </row>
    <row r="81" spans="2:16" s="46" customFormat="1" ht="15" customHeight="1" x14ac:dyDescent="0.25">
      <c r="B81" s="88" t="s">
        <v>35</v>
      </c>
      <c r="C81" s="45"/>
      <c r="D81" s="261" t="s">
        <v>799</v>
      </c>
      <c r="E81" s="94" t="s">
        <v>358</v>
      </c>
      <c r="F81" s="243"/>
      <c r="G81" s="162"/>
      <c r="H81" s="246"/>
      <c r="I81" s="162"/>
      <c r="J81" s="246"/>
      <c r="K81" s="239"/>
      <c r="L81" s="162"/>
      <c r="M81" s="162"/>
    </row>
    <row r="82" spans="2:16" s="46" customFormat="1" ht="15" customHeight="1" x14ac:dyDescent="0.25">
      <c r="B82" s="88" t="s">
        <v>36</v>
      </c>
      <c r="C82" s="45"/>
      <c r="D82" s="261" t="s">
        <v>800</v>
      </c>
      <c r="E82" s="94" t="s">
        <v>359</v>
      </c>
      <c r="F82" s="243"/>
      <c r="G82" s="162"/>
      <c r="H82" s="246"/>
      <c r="I82" s="162"/>
      <c r="J82" s="246"/>
      <c r="K82" s="239"/>
      <c r="L82" s="162"/>
      <c r="M82" s="162"/>
    </row>
    <row r="83" spans="2:16" s="46" customFormat="1" ht="15" customHeight="1" x14ac:dyDescent="0.25">
      <c r="B83" s="89" t="s">
        <v>37</v>
      </c>
      <c r="C83" s="47"/>
      <c r="D83" s="261" t="s">
        <v>801</v>
      </c>
      <c r="E83" s="94" t="s">
        <v>360</v>
      </c>
      <c r="F83" s="243"/>
      <c r="G83" s="162"/>
      <c r="H83" s="246"/>
      <c r="I83" s="162"/>
      <c r="J83" s="246"/>
      <c r="K83" s="239"/>
      <c r="L83" s="162"/>
      <c r="M83" s="162"/>
    </row>
    <row r="84" spans="2:16" s="28" customFormat="1" ht="13.5" thickBot="1" x14ac:dyDescent="0.3">
      <c r="B84" s="90" t="s">
        <v>38</v>
      </c>
      <c r="C84" s="91"/>
      <c r="D84" s="262" t="s">
        <v>802</v>
      </c>
      <c r="E84" s="95"/>
      <c r="F84" s="164"/>
      <c r="G84" s="165"/>
      <c r="H84" s="166"/>
      <c r="I84" s="165"/>
      <c r="J84" s="166"/>
      <c r="K84" s="165"/>
      <c r="L84" s="165"/>
      <c r="M84" s="165"/>
      <c r="N84" s="22"/>
      <c r="O84" s="22"/>
      <c r="P84" s="22"/>
    </row>
    <row r="85" spans="2:16" s="28" customFormat="1" ht="12" x14ac:dyDescent="0.25">
      <c r="B85" s="71"/>
      <c r="C85" s="71"/>
      <c r="D85" s="70"/>
      <c r="E85" s="79"/>
      <c r="F85" s="79"/>
      <c r="G85" s="71"/>
      <c r="H85" s="71"/>
      <c r="I85" s="71"/>
      <c r="J85" s="71"/>
      <c r="K85" s="71"/>
      <c r="L85" s="71"/>
      <c r="M85" s="71"/>
      <c r="N85" s="22"/>
      <c r="O85" s="22"/>
      <c r="P85" s="22"/>
    </row>
    <row r="86" spans="2:16" s="28" customFormat="1" ht="12" x14ac:dyDescent="0.25">
      <c r="B86" s="22"/>
      <c r="C86" s="22"/>
      <c r="D86" s="42"/>
      <c r="E86" s="46"/>
      <c r="F86" s="46"/>
      <c r="G86" s="22"/>
      <c r="H86" s="22"/>
      <c r="I86" s="22"/>
      <c r="J86" s="22"/>
      <c r="K86" s="22"/>
      <c r="L86" s="22"/>
      <c r="M86" s="22"/>
      <c r="N86" s="22"/>
      <c r="O86" s="22"/>
      <c r="P86" s="22"/>
    </row>
    <row r="87" spans="2:16" s="28" customFormat="1" ht="12" x14ac:dyDescent="0.25">
      <c r="B87" s="22"/>
      <c r="C87" s="22"/>
      <c r="D87" s="42"/>
      <c r="E87" s="46"/>
      <c r="F87" s="46"/>
      <c r="G87" s="22"/>
      <c r="H87" s="22"/>
      <c r="I87" s="22"/>
      <c r="J87" s="22"/>
      <c r="K87" s="22"/>
      <c r="L87" s="22"/>
      <c r="M87" s="22"/>
      <c r="N87" s="22"/>
      <c r="O87" s="22"/>
      <c r="P87" s="22"/>
    </row>
    <row r="88" spans="2:16" s="28" customFormat="1" ht="12" x14ac:dyDescent="0.25">
      <c r="B88" s="22"/>
      <c r="C88" s="22"/>
      <c r="D88" s="42"/>
      <c r="E88" s="46"/>
      <c r="F88" s="46"/>
      <c r="G88" s="22"/>
      <c r="H88" s="22"/>
      <c r="I88" s="22"/>
      <c r="J88" s="22"/>
      <c r="K88" s="22"/>
      <c r="L88" s="22"/>
      <c r="M88" s="22"/>
      <c r="N88" s="22"/>
      <c r="O88" s="22"/>
      <c r="P88" s="22"/>
    </row>
    <row r="89" spans="2:16" s="28" customFormat="1" ht="12" x14ac:dyDescent="0.25">
      <c r="B89" s="22"/>
      <c r="C89" s="22"/>
      <c r="D89" s="42"/>
      <c r="E89" s="46"/>
      <c r="F89" s="46"/>
      <c r="G89" s="22"/>
      <c r="H89" s="22"/>
      <c r="I89" s="22"/>
      <c r="J89" s="22"/>
      <c r="K89" s="22"/>
      <c r="L89" s="22"/>
      <c r="M89" s="22"/>
      <c r="N89" s="22"/>
      <c r="O89" s="22"/>
      <c r="P89" s="22"/>
    </row>
    <row r="90" spans="2:16" s="28" customFormat="1" ht="12" x14ac:dyDescent="0.25">
      <c r="B90" s="22"/>
      <c r="C90" s="22"/>
      <c r="D90" s="42"/>
      <c r="E90" s="46"/>
      <c r="F90" s="46"/>
      <c r="G90" s="22"/>
      <c r="H90" s="22"/>
      <c r="I90" s="22"/>
      <c r="J90" s="22"/>
      <c r="K90" s="22"/>
      <c r="L90" s="22"/>
      <c r="M90" s="22"/>
      <c r="N90" s="22"/>
      <c r="O90" s="22"/>
      <c r="P90" s="22"/>
    </row>
    <row r="91" spans="2:16" s="28" customFormat="1" ht="12" x14ac:dyDescent="0.25">
      <c r="B91" s="22"/>
      <c r="C91" s="22"/>
      <c r="D91" s="42"/>
      <c r="E91" s="46"/>
      <c r="F91" s="46"/>
      <c r="G91" s="22"/>
      <c r="H91" s="22"/>
      <c r="I91" s="22"/>
      <c r="J91" s="22"/>
      <c r="K91" s="22"/>
      <c r="L91" s="22"/>
      <c r="M91" s="22"/>
      <c r="N91" s="22"/>
      <c r="O91" s="22"/>
      <c r="P91" s="22"/>
    </row>
    <row r="92" spans="2:16" s="28" customFormat="1" ht="12" x14ac:dyDescent="0.25">
      <c r="B92" s="22"/>
      <c r="C92" s="22"/>
      <c r="D92" s="42"/>
      <c r="E92" s="46"/>
      <c r="F92" s="46"/>
      <c r="G92" s="22"/>
      <c r="H92" s="22"/>
      <c r="I92" s="22"/>
      <c r="J92" s="22"/>
      <c r="K92" s="22"/>
      <c r="L92" s="22"/>
      <c r="M92" s="22"/>
      <c r="N92" s="22"/>
      <c r="O92" s="22"/>
      <c r="P92" s="22"/>
    </row>
    <row r="93" spans="2:16" s="28" customFormat="1" ht="12" x14ac:dyDescent="0.25">
      <c r="B93" s="22"/>
      <c r="C93" s="22"/>
      <c r="D93" s="42"/>
      <c r="E93" s="46"/>
      <c r="F93" s="46"/>
      <c r="G93" s="22"/>
      <c r="H93" s="22"/>
      <c r="I93" s="22"/>
      <c r="J93" s="22"/>
      <c r="K93" s="22"/>
      <c r="L93" s="22"/>
      <c r="M93" s="22"/>
      <c r="N93" s="22"/>
      <c r="O93" s="22"/>
      <c r="P93" s="22"/>
    </row>
    <row r="94" spans="2:16" s="28" customFormat="1" ht="12" x14ac:dyDescent="0.25">
      <c r="B94" s="22"/>
      <c r="C94" s="22"/>
      <c r="D94" s="42"/>
      <c r="E94" s="46"/>
      <c r="F94" s="46"/>
      <c r="G94" s="22"/>
      <c r="H94" s="22"/>
      <c r="I94" s="22"/>
      <c r="J94" s="22"/>
      <c r="K94" s="22"/>
      <c r="L94" s="22"/>
      <c r="M94" s="22"/>
      <c r="N94" s="22"/>
      <c r="O94" s="22"/>
      <c r="P94" s="22"/>
    </row>
    <row r="95" spans="2:16" s="28" customFormat="1" ht="12" x14ac:dyDescent="0.25">
      <c r="B95" s="22"/>
      <c r="C95" s="22"/>
      <c r="D95" s="42"/>
      <c r="E95" s="46"/>
      <c r="F95" s="46"/>
      <c r="G95" s="22"/>
      <c r="H95" s="22"/>
      <c r="I95" s="22"/>
      <c r="J95" s="22"/>
      <c r="K95" s="22"/>
      <c r="L95" s="22"/>
      <c r="M95" s="22"/>
      <c r="N95" s="22"/>
      <c r="O95" s="22"/>
      <c r="P95" s="22"/>
    </row>
    <row r="96" spans="2:16" s="28" customFormat="1" ht="12" x14ac:dyDescent="0.25">
      <c r="B96" s="22"/>
      <c r="C96" s="22"/>
      <c r="D96" s="42"/>
      <c r="E96" s="46"/>
      <c r="F96" s="46"/>
      <c r="G96" s="22"/>
      <c r="H96" s="22"/>
      <c r="I96" s="22"/>
      <c r="J96" s="22"/>
      <c r="K96" s="22"/>
      <c r="L96" s="22"/>
      <c r="M96" s="22"/>
      <c r="N96" s="22"/>
      <c r="O96" s="22"/>
      <c r="P96" s="22"/>
    </row>
    <row r="97" spans="2:16" s="28" customFormat="1" ht="12" x14ac:dyDescent="0.25">
      <c r="B97" s="22"/>
      <c r="C97" s="22"/>
      <c r="D97" s="42"/>
      <c r="E97" s="46"/>
      <c r="F97" s="46"/>
      <c r="G97" s="22"/>
      <c r="H97" s="22"/>
      <c r="I97" s="22"/>
      <c r="J97" s="22"/>
      <c r="K97" s="22"/>
      <c r="L97" s="22"/>
      <c r="M97" s="22"/>
      <c r="N97" s="22"/>
      <c r="O97" s="22"/>
      <c r="P97" s="22"/>
    </row>
    <row r="98" spans="2:16" s="28" customFormat="1" ht="12" x14ac:dyDescent="0.25">
      <c r="B98" s="22"/>
      <c r="C98" s="22"/>
      <c r="D98" s="42"/>
      <c r="E98" s="46"/>
      <c r="F98" s="46"/>
      <c r="G98" s="22"/>
      <c r="H98" s="22"/>
      <c r="I98" s="22"/>
      <c r="J98" s="22"/>
      <c r="K98" s="22"/>
      <c r="L98" s="22"/>
      <c r="M98" s="22"/>
      <c r="N98" s="22"/>
      <c r="O98" s="22"/>
      <c r="P98" s="22"/>
    </row>
    <row r="99" spans="2:16" s="28" customFormat="1" ht="12" x14ac:dyDescent="0.25">
      <c r="B99" s="22"/>
      <c r="C99" s="22"/>
      <c r="D99" s="42"/>
      <c r="E99" s="46"/>
      <c r="F99" s="46"/>
      <c r="G99" s="22"/>
      <c r="H99" s="22"/>
      <c r="I99" s="22"/>
      <c r="J99" s="22"/>
      <c r="K99" s="22"/>
      <c r="L99" s="22"/>
      <c r="M99" s="22"/>
      <c r="N99" s="22"/>
      <c r="O99" s="22"/>
      <c r="P99" s="22"/>
    </row>
    <row r="100" spans="2:16" s="28" customFormat="1" x14ac:dyDescent="0.25">
      <c r="B100" s="22"/>
      <c r="C100" s="22"/>
      <c r="D100" s="42"/>
      <c r="E100" s="46"/>
      <c r="F100" s="46"/>
      <c r="G100" s="22"/>
      <c r="H100" s="22"/>
      <c r="I100" s="22"/>
      <c r="J100" s="22"/>
      <c r="K100" s="22"/>
      <c r="L100" s="22"/>
      <c r="M100" s="22"/>
      <c r="N100" s="22"/>
      <c r="O100" s="22"/>
      <c r="P100" s="22"/>
    </row>
    <row r="101" spans="2:16" s="28" customFormat="1" x14ac:dyDescent="0.25">
      <c r="B101" s="22"/>
      <c r="C101" s="22"/>
      <c r="D101" s="42"/>
      <c r="E101" s="46"/>
      <c r="F101" s="46"/>
      <c r="G101" s="22"/>
      <c r="H101" s="22"/>
      <c r="I101" s="22"/>
      <c r="J101" s="22"/>
      <c r="K101" s="22"/>
      <c r="L101" s="22"/>
      <c r="M101" s="22"/>
      <c r="N101" s="22"/>
      <c r="O101" s="22"/>
      <c r="P101" s="22"/>
    </row>
    <row r="102" spans="2:16" s="28" customFormat="1" x14ac:dyDescent="0.25">
      <c r="B102" s="22"/>
      <c r="C102" s="22"/>
      <c r="D102" s="42"/>
      <c r="E102" s="46"/>
      <c r="F102" s="46"/>
      <c r="G102" s="22"/>
      <c r="H102" s="22"/>
      <c r="I102" s="22"/>
      <c r="J102" s="22"/>
      <c r="K102" s="22"/>
      <c r="L102" s="22"/>
      <c r="M102" s="22"/>
      <c r="N102" s="22"/>
      <c r="O102" s="22"/>
      <c r="P102" s="22"/>
    </row>
    <row r="103" spans="2:16" s="28" customFormat="1" x14ac:dyDescent="0.25">
      <c r="B103" s="22"/>
      <c r="C103" s="22"/>
      <c r="D103" s="42"/>
      <c r="E103" s="46"/>
      <c r="F103" s="46"/>
      <c r="G103" s="22"/>
      <c r="H103" s="22"/>
      <c r="I103" s="22"/>
      <c r="J103" s="22"/>
      <c r="K103" s="22"/>
      <c r="L103" s="22"/>
      <c r="M103" s="22"/>
      <c r="N103" s="22"/>
      <c r="O103" s="22"/>
      <c r="P103" s="22"/>
    </row>
    <row r="104" spans="2:16" s="28" customFormat="1" x14ac:dyDescent="0.25">
      <c r="B104" s="22"/>
      <c r="C104" s="22"/>
      <c r="D104" s="42"/>
      <c r="E104" s="46"/>
      <c r="F104" s="46"/>
      <c r="G104" s="22"/>
      <c r="H104" s="22"/>
      <c r="I104" s="22"/>
      <c r="J104" s="22"/>
      <c r="K104" s="22"/>
      <c r="L104" s="22"/>
      <c r="M104" s="22"/>
      <c r="N104" s="22"/>
      <c r="O104" s="22"/>
      <c r="P104" s="22"/>
    </row>
    <row r="105" spans="2:16" s="28" customFormat="1" x14ac:dyDescent="0.25">
      <c r="B105" s="22"/>
      <c r="C105" s="22"/>
      <c r="D105" s="42"/>
      <c r="E105" s="46"/>
      <c r="F105" s="46"/>
      <c r="G105" s="22"/>
      <c r="H105" s="22"/>
      <c r="I105" s="22"/>
      <c r="J105" s="22"/>
      <c r="K105" s="22"/>
      <c r="L105" s="22"/>
      <c r="M105" s="22"/>
      <c r="N105" s="22"/>
      <c r="O105" s="22"/>
      <c r="P105" s="22"/>
    </row>
    <row r="106" spans="2:16" s="28" customFormat="1" x14ac:dyDescent="0.25">
      <c r="B106" s="22"/>
      <c r="C106" s="22"/>
      <c r="D106" s="42"/>
      <c r="E106" s="46"/>
      <c r="F106" s="46"/>
      <c r="G106" s="22"/>
      <c r="H106" s="22"/>
      <c r="I106" s="22"/>
      <c r="J106" s="22"/>
      <c r="K106" s="22"/>
      <c r="L106" s="22"/>
      <c r="M106" s="22"/>
      <c r="N106" s="22"/>
      <c r="O106" s="22"/>
      <c r="P106" s="22"/>
    </row>
    <row r="107" spans="2:16" s="28" customFormat="1" x14ac:dyDescent="0.25">
      <c r="B107" s="22"/>
      <c r="C107" s="22"/>
      <c r="D107" s="42"/>
      <c r="E107" s="46"/>
      <c r="F107" s="46"/>
      <c r="G107" s="22"/>
      <c r="H107" s="22"/>
      <c r="I107" s="22"/>
      <c r="J107" s="22"/>
      <c r="K107" s="22"/>
      <c r="L107" s="22"/>
      <c r="M107" s="22"/>
      <c r="N107" s="22"/>
      <c r="O107" s="22"/>
      <c r="P107" s="22"/>
    </row>
    <row r="108" spans="2:16" s="28" customFormat="1" x14ac:dyDescent="0.25">
      <c r="B108" s="22"/>
      <c r="C108" s="22"/>
      <c r="D108" s="42"/>
      <c r="E108" s="46"/>
      <c r="F108" s="46"/>
      <c r="G108" s="22"/>
      <c r="H108" s="22"/>
      <c r="I108" s="22"/>
      <c r="J108" s="22"/>
      <c r="K108" s="22"/>
      <c r="L108" s="22"/>
      <c r="M108" s="22"/>
      <c r="N108" s="22"/>
      <c r="O108" s="22"/>
      <c r="P108" s="22"/>
    </row>
    <row r="109" spans="2:16" s="28" customFormat="1" x14ac:dyDescent="0.25">
      <c r="B109" s="22"/>
      <c r="C109" s="22"/>
      <c r="D109" s="42"/>
      <c r="E109" s="46"/>
      <c r="F109" s="46"/>
      <c r="G109" s="22"/>
      <c r="H109" s="22"/>
      <c r="I109" s="22"/>
      <c r="J109" s="22"/>
      <c r="K109" s="22"/>
      <c r="L109" s="22"/>
      <c r="M109" s="22"/>
      <c r="N109" s="22"/>
      <c r="O109" s="22"/>
      <c r="P109" s="22"/>
    </row>
    <row r="110" spans="2:16" s="28" customFormat="1" x14ac:dyDescent="0.25">
      <c r="B110" s="22"/>
      <c r="C110" s="22"/>
      <c r="D110" s="42"/>
      <c r="E110" s="46"/>
      <c r="F110" s="46"/>
      <c r="G110" s="22"/>
      <c r="H110" s="22"/>
      <c r="I110" s="22"/>
      <c r="J110" s="22"/>
      <c r="K110" s="22"/>
      <c r="L110" s="22"/>
      <c r="M110" s="22"/>
      <c r="N110" s="22"/>
      <c r="O110" s="22"/>
      <c r="P110" s="22"/>
    </row>
    <row r="111" spans="2:16" s="28" customFormat="1" x14ac:dyDescent="0.25">
      <c r="B111" s="22"/>
      <c r="C111" s="22"/>
      <c r="D111" s="42"/>
      <c r="E111" s="39"/>
      <c r="F111" s="39"/>
      <c r="G111" s="22"/>
      <c r="H111" s="22"/>
      <c r="I111" s="22"/>
      <c r="J111" s="22"/>
      <c r="K111" s="22"/>
      <c r="L111" s="22"/>
      <c r="M111" s="22"/>
      <c r="N111" s="22"/>
      <c r="O111" s="22"/>
      <c r="P111" s="22"/>
    </row>
    <row r="112" spans="2:16" s="28" customFormat="1" x14ac:dyDescent="0.25">
      <c r="B112" s="22"/>
      <c r="C112" s="22"/>
      <c r="D112" s="42"/>
      <c r="E112" s="39"/>
      <c r="F112" s="39"/>
      <c r="G112" s="22"/>
      <c r="H112" s="22"/>
      <c r="I112" s="22"/>
      <c r="J112" s="22"/>
      <c r="K112" s="22"/>
      <c r="L112" s="22"/>
      <c r="M112" s="22"/>
      <c r="N112" s="22"/>
      <c r="O112" s="22"/>
      <c r="P112" s="22"/>
    </row>
    <row r="113" spans="2:16" s="28" customFormat="1" x14ac:dyDescent="0.25">
      <c r="B113" s="22"/>
      <c r="C113" s="22"/>
      <c r="D113" s="42"/>
      <c r="E113" s="39"/>
      <c r="F113" s="39"/>
      <c r="G113" s="22"/>
      <c r="H113" s="22"/>
      <c r="I113" s="22"/>
      <c r="J113" s="22"/>
      <c r="K113" s="22"/>
      <c r="L113" s="22"/>
      <c r="M113" s="22"/>
      <c r="N113" s="22"/>
      <c r="O113" s="22"/>
      <c r="P113" s="22"/>
    </row>
    <row r="114" spans="2:16" s="28" customFormat="1" x14ac:dyDescent="0.25">
      <c r="B114" s="22"/>
      <c r="C114" s="22"/>
      <c r="D114" s="42"/>
      <c r="E114" s="39"/>
      <c r="F114" s="39"/>
      <c r="G114" s="22"/>
      <c r="H114" s="22"/>
      <c r="I114" s="22"/>
      <c r="J114" s="22"/>
      <c r="K114" s="22"/>
      <c r="L114" s="22"/>
      <c r="M114" s="22"/>
      <c r="N114" s="22"/>
      <c r="O114" s="22"/>
      <c r="P114" s="22"/>
    </row>
    <row r="115" spans="2:16" s="28" customFormat="1" x14ac:dyDescent="0.25">
      <c r="B115" s="22"/>
      <c r="C115" s="22"/>
      <c r="D115" s="42"/>
      <c r="E115" s="39"/>
      <c r="F115" s="39"/>
      <c r="G115" s="22"/>
      <c r="H115" s="22"/>
      <c r="I115" s="22"/>
      <c r="J115" s="22"/>
      <c r="K115" s="22"/>
      <c r="L115" s="22"/>
      <c r="M115" s="22"/>
      <c r="N115" s="22"/>
      <c r="O115" s="22"/>
      <c r="P115" s="22"/>
    </row>
    <row r="116" spans="2:16" s="28" customFormat="1" x14ac:dyDescent="0.25">
      <c r="B116" s="22"/>
      <c r="C116" s="22"/>
      <c r="D116" s="42"/>
      <c r="E116" s="39"/>
      <c r="F116" s="39"/>
      <c r="G116" s="22"/>
      <c r="H116" s="22"/>
      <c r="I116" s="22"/>
      <c r="J116" s="22"/>
      <c r="K116" s="22"/>
      <c r="L116" s="22"/>
      <c r="M116" s="22"/>
      <c r="N116" s="22"/>
      <c r="O116" s="22"/>
      <c r="P116" s="22"/>
    </row>
    <row r="117" spans="2:16" s="28" customFormat="1" x14ac:dyDescent="0.25">
      <c r="B117" s="22"/>
      <c r="C117" s="22"/>
      <c r="D117" s="42"/>
      <c r="E117" s="39"/>
      <c r="F117" s="39"/>
      <c r="G117" s="22"/>
      <c r="H117" s="22"/>
      <c r="I117" s="22"/>
      <c r="J117" s="22"/>
      <c r="K117" s="22"/>
      <c r="L117" s="22"/>
      <c r="M117" s="22"/>
      <c r="N117" s="22"/>
      <c r="O117" s="22"/>
      <c r="P117" s="22"/>
    </row>
    <row r="118" spans="2:16" s="28" customFormat="1" x14ac:dyDescent="0.25">
      <c r="B118" s="22"/>
      <c r="C118" s="22"/>
      <c r="D118" s="42"/>
      <c r="E118" s="39"/>
      <c r="F118" s="39"/>
      <c r="G118" s="22"/>
      <c r="H118" s="22"/>
      <c r="I118" s="22"/>
      <c r="J118" s="22"/>
      <c r="K118" s="22"/>
      <c r="L118" s="22"/>
      <c r="M118" s="22"/>
      <c r="N118" s="22"/>
      <c r="O118" s="22"/>
      <c r="P118" s="22"/>
    </row>
    <row r="119" spans="2:16" s="28" customFormat="1" x14ac:dyDescent="0.25">
      <c r="B119" s="22"/>
      <c r="C119" s="22"/>
      <c r="D119" s="42"/>
      <c r="E119" s="39"/>
      <c r="F119" s="39"/>
      <c r="G119" s="22"/>
      <c r="H119" s="22"/>
      <c r="I119" s="22"/>
      <c r="J119" s="22"/>
      <c r="K119" s="22"/>
      <c r="L119" s="22"/>
      <c r="M119" s="22"/>
      <c r="N119" s="22"/>
      <c r="O119" s="22"/>
      <c r="P119" s="22"/>
    </row>
    <row r="120" spans="2:16" s="28" customFormat="1" x14ac:dyDescent="0.25">
      <c r="B120" s="22"/>
      <c r="C120" s="22"/>
      <c r="D120" s="42"/>
      <c r="E120" s="39"/>
      <c r="F120" s="39"/>
      <c r="G120" s="22"/>
      <c r="H120" s="22"/>
      <c r="I120" s="22"/>
      <c r="J120" s="22"/>
      <c r="K120" s="22"/>
      <c r="L120" s="22"/>
      <c r="M120" s="22"/>
      <c r="N120" s="22"/>
      <c r="O120" s="22"/>
      <c r="P120" s="22"/>
    </row>
    <row r="121" spans="2:16" s="28" customFormat="1" x14ac:dyDescent="0.25">
      <c r="B121" s="22"/>
      <c r="C121" s="22"/>
      <c r="D121" s="42"/>
      <c r="E121" s="39"/>
      <c r="F121" s="39"/>
      <c r="G121" s="22"/>
      <c r="H121" s="22"/>
      <c r="I121" s="22"/>
      <c r="J121" s="22"/>
      <c r="K121" s="22"/>
      <c r="L121" s="22"/>
      <c r="M121" s="22"/>
      <c r="N121" s="22"/>
      <c r="O121" s="22"/>
      <c r="P121" s="22"/>
    </row>
    <row r="122" spans="2:16" s="28" customFormat="1" x14ac:dyDescent="0.25">
      <c r="B122" s="22"/>
      <c r="C122" s="22"/>
      <c r="D122" s="42"/>
      <c r="E122" s="39"/>
      <c r="F122" s="39"/>
      <c r="G122" s="22"/>
      <c r="H122" s="22"/>
      <c r="I122" s="22"/>
      <c r="J122" s="22"/>
      <c r="K122" s="22"/>
      <c r="L122" s="22"/>
      <c r="M122" s="22"/>
      <c r="N122" s="22"/>
      <c r="O122" s="22"/>
      <c r="P122" s="22"/>
    </row>
    <row r="123" spans="2:16" s="28" customFormat="1" x14ac:dyDescent="0.25">
      <c r="B123" s="22"/>
      <c r="C123" s="22"/>
      <c r="D123" s="42"/>
      <c r="E123" s="39"/>
      <c r="F123" s="39"/>
      <c r="G123" s="22"/>
      <c r="H123" s="22"/>
      <c r="I123" s="22"/>
      <c r="J123" s="22"/>
      <c r="K123" s="22"/>
      <c r="L123" s="22"/>
      <c r="M123" s="22"/>
      <c r="N123" s="22"/>
      <c r="O123" s="22"/>
      <c r="P123" s="22"/>
    </row>
    <row r="124" spans="2:16" s="28" customFormat="1" x14ac:dyDescent="0.25">
      <c r="B124" s="22"/>
      <c r="C124" s="22"/>
      <c r="D124" s="42"/>
      <c r="E124" s="39"/>
      <c r="F124" s="39"/>
      <c r="G124" s="22"/>
      <c r="H124" s="22"/>
      <c r="I124" s="22"/>
      <c r="J124" s="22"/>
      <c r="K124" s="22"/>
      <c r="L124" s="22"/>
      <c r="M124" s="22"/>
      <c r="N124" s="22"/>
      <c r="O124" s="22"/>
      <c r="P124" s="22"/>
    </row>
    <row r="125" spans="2:16" s="28" customFormat="1" x14ac:dyDescent="0.25">
      <c r="B125" s="22"/>
      <c r="C125" s="22"/>
      <c r="D125" s="42"/>
      <c r="E125" s="39"/>
      <c r="F125" s="39"/>
      <c r="G125" s="22"/>
      <c r="H125" s="22"/>
      <c r="I125" s="22"/>
      <c r="J125" s="22"/>
      <c r="K125" s="22"/>
      <c r="L125" s="22"/>
      <c r="M125" s="22"/>
      <c r="N125" s="22"/>
      <c r="O125" s="22"/>
      <c r="P125" s="22"/>
    </row>
    <row r="126" spans="2:16" s="28" customFormat="1" x14ac:dyDescent="0.25">
      <c r="B126" s="22"/>
      <c r="C126" s="22"/>
      <c r="D126" s="42"/>
      <c r="E126" s="39"/>
      <c r="F126" s="39"/>
      <c r="G126" s="22"/>
      <c r="H126" s="22"/>
      <c r="I126" s="22"/>
      <c r="J126" s="22"/>
      <c r="K126" s="22"/>
      <c r="L126" s="22"/>
      <c r="M126" s="22"/>
      <c r="N126" s="22"/>
      <c r="O126" s="22"/>
      <c r="P126" s="22"/>
    </row>
    <row r="127" spans="2:16" s="28" customFormat="1" x14ac:dyDescent="0.25">
      <c r="B127" s="22"/>
      <c r="C127" s="22"/>
      <c r="D127" s="42"/>
      <c r="E127" s="39"/>
      <c r="F127" s="39"/>
      <c r="G127" s="22"/>
      <c r="H127" s="22"/>
      <c r="I127" s="22"/>
      <c r="J127" s="22"/>
      <c r="K127" s="22"/>
      <c r="L127" s="22"/>
      <c r="M127" s="22"/>
      <c r="N127" s="22"/>
      <c r="O127" s="22"/>
      <c r="P127" s="22"/>
    </row>
    <row r="128" spans="2:16" s="28" customFormat="1" x14ac:dyDescent="0.25">
      <c r="B128" s="22"/>
      <c r="C128" s="22"/>
      <c r="D128" s="42"/>
      <c r="E128" s="39"/>
      <c r="F128" s="39"/>
      <c r="G128" s="22"/>
      <c r="H128" s="22"/>
      <c r="I128" s="22"/>
      <c r="J128" s="22"/>
      <c r="K128" s="22"/>
      <c r="L128" s="22"/>
      <c r="M128" s="22"/>
      <c r="N128" s="22"/>
      <c r="O128" s="22"/>
      <c r="P128" s="22"/>
    </row>
    <row r="129" spans="2:16" s="28" customFormat="1" x14ac:dyDescent="0.25">
      <c r="B129" s="22"/>
      <c r="C129" s="22"/>
      <c r="D129" s="42"/>
      <c r="E129" s="39"/>
      <c r="F129" s="39"/>
      <c r="G129" s="22"/>
      <c r="H129" s="22"/>
      <c r="I129" s="22"/>
      <c r="J129" s="22"/>
      <c r="K129" s="22"/>
      <c r="L129" s="22"/>
      <c r="M129" s="22"/>
      <c r="N129" s="22"/>
      <c r="O129" s="22"/>
      <c r="P129" s="22"/>
    </row>
    <row r="130" spans="2:16" s="28" customFormat="1" x14ac:dyDescent="0.25">
      <c r="B130" s="22"/>
      <c r="C130" s="22"/>
      <c r="D130" s="42"/>
      <c r="E130" s="39"/>
      <c r="F130" s="39"/>
      <c r="G130" s="22"/>
      <c r="H130" s="22"/>
      <c r="I130" s="22"/>
      <c r="J130" s="22"/>
      <c r="K130" s="22"/>
      <c r="L130" s="22"/>
      <c r="M130" s="22"/>
      <c r="N130" s="22"/>
      <c r="O130" s="22"/>
      <c r="P130" s="22"/>
    </row>
    <row r="131" spans="2:16" s="28" customFormat="1" x14ac:dyDescent="0.25">
      <c r="B131" s="22"/>
      <c r="C131" s="22"/>
      <c r="D131" s="42"/>
      <c r="E131" s="39"/>
      <c r="F131" s="39"/>
      <c r="G131" s="22"/>
      <c r="H131" s="22"/>
      <c r="I131" s="22"/>
      <c r="J131" s="22"/>
      <c r="K131" s="22"/>
      <c r="L131" s="22"/>
      <c r="M131" s="22"/>
      <c r="N131" s="22"/>
      <c r="O131" s="22"/>
      <c r="P131" s="22"/>
    </row>
    <row r="132" spans="2:16" s="28" customFormat="1" x14ac:dyDescent="0.25">
      <c r="B132" s="22"/>
      <c r="C132" s="22"/>
      <c r="D132" s="42"/>
      <c r="E132" s="39"/>
      <c r="F132" s="39"/>
      <c r="G132" s="22"/>
      <c r="H132" s="22"/>
      <c r="I132" s="22"/>
      <c r="J132" s="22"/>
      <c r="K132" s="22"/>
      <c r="L132" s="22"/>
      <c r="M132" s="22"/>
      <c r="N132" s="22"/>
      <c r="O132" s="22"/>
      <c r="P132" s="22"/>
    </row>
    <row r="133" spans="2:16" s="28" customFormat="1" x14ac:dyDescent="0.25">
      <c r="B133" s="22"/>
      <c r="C133" s="22"/>
      <c r="D133" s="42"/>
      <c r="E133" s="39"/>
      <c r="F133" s="39"/>
      <c r="G133" s="22"/>
      <c r="H133" s="22"/>
      <c r="I133" s="22"/>
      <c r="J133" s="22"/>
      <c r="K133" s="22"/>
      <c r="L133" s="22"/>
      <c r="M133" s="22"/>
      <c r="N133" s="22"/>
      <c r="O133" s="22"/>
      <c r="P133" s="22"/>
    </row>
    <row r="134" spans="2:16" s="28" customFormat="1" x14ac:dyDescent="0.25">
      <c r="B134" s="22"/>
      <c r="C134" s="22"/>
      <c r="D134" s="42"/>
      <c r="E134" s="39"/>
      <c r="F134" s="39"/>
      <c r="G134" s="22"/>
      <c r="H134" s="22"/>
      <c r="I134" s="22"/>
      <c r="J134" s="22"/>
      <c r="K134" s="22"/>
      <c r="L134" s="22"/>
      <c r="M134" s="22"/>
      <c r="N134" s="22"/>
      <c r="O134" s="22"/>
      <c r="P134" s="22"/>
    </row>
    <row r="135" spans="2:16" s="28" customFormat="1" x14ac:dyDescent="0.25">
      <c r="B135" s="22"/>
      <c r="C135" s="22"/>
      <c r="D135" s="42"/>
      <c r="E135" s="39"/>
      <c r="F135" s="39"/>
      <c r="G135" s="22"/>
      <c r="H135" s="22"/>
      <c r="I135" s="22"/>
      <c r="J135" s="22"/>
      <c r="K135" s="22"/>
      <c r="L135" s="22"/>
      <c r="M135" s="22"/>
      <c r="N135" s="22"/>
      <c r="O135" s="22"/>
      <c r="P135" s="22"/>
    </row>
    <row r="136" spans="2:16" s="28" customFormat="1" x14ac:dyDescent="0.25">
      <c r="B136" s="22"/>
      <c r="C136" s="22"/>
      <c r="D136" s="42"/>
      <c r="E136" s="39"/>
      <c r="F136" s="39"/>
      <c r="G136" s="22"/>
      <c r="H136" s="22"/>
      <c r="I136" s="22"/>
      <c r="J136" s="22"/>
      <c r="K136" s="22"/>
      <c r="L136" s="22"/>
      <c r="M136" s="22"/>
      <c r="N136" s="22"/>
      <c r="O136" s="22"/>
      <c r="P136" s="22"/>
    </row>
    <row r="137" spans="2:16" s="28" customFormat="1" x14ac:dyDescent="0.25">
      <c r="B137" s="22"/>
      <c r="C137" s="22"/>
      <c r="D137" s="42"/>
      <c r="E137" s="39"/>
      <c r="F137" s="39"/>
      <c r="G137" s="22"/>
      <c r="H137" s="22"/>
      <c r="I137" s="22"/>
      <c r="J137" s="22"/>
      <c r="K137" s="22"/>
      <c r="L137" s="22"/>
      <c r="M137" s="22"/>
      <c r="N137" s="22"/>
      <c r="O137" s="22"/>
      <c r="P137" s="22"/>
    </row>
    <row r="138" spans="2:16" s="28" customFormat="1" x14ac:dyDescent="0.25">
      <c r="B138" s="22"/>
      <c r="C138" s="22"/>
      <c r="D138" s="42"/>
      <c r="E138" s="39"/>
      <c r="F138" s="39"/>
      <c r="G138" s="22"/>
      <c r="H138" s="22"/>
      <c r="I138" s="22"/>
      <c r="J138" s="22"/>
      <c r="K138" s="22"/>
      <c r="L138" s="22"/>
      <c r="M138" s="22"/>
      <c r="N138" s="22"/>
      <c r="O138" s="22"/>
      <c r="P138" s="22"/>
    </row>
    <row r="139" spans="2:16" s="28" customFormat="1" x14ac:dyDescent="0.25">
      <c r="B139" s="22"/>
      <c r="C139" s="22"/>
      <c r="D139" s="42"/>
      <c r="E139" s="39"/>
      <c r="F139" s="39"/>
      <c r="G139" s="22"/>
      <c r="H139" s="22"/>
      <c r="I139" s="22"/>
      <c r="J139" s="22"/>
      <c r="K139" s="22"/>
      <c r="L139" s="22"/>
      <c r="M139" s="22"/>
      <c r="N139" s="22"/>
      <c r="O139" s="22"/>
      <c r="P139" s="22"/>
    </row>
    <row r="140" spans="2:16" s="28" customFormat="1" x14ac:dyDescent="0.25">
      <c r="B140" s="22"/>
      <c r="C140" s="22"/>
      <c r="D140" s="42"/>
      <c r="E140" s="39"/>
      <c r="F140" s="39"/>
      <c r="G140" s="22"/>
      <c r="H140" s="22"/>
      <c r="I140" s="22"/>
      <c r="J140" s="22"/>
      <c r="K140" s="22"/>
      <c r="L140" s="22"/>
      <c r="M140" s="22"/>
      <c r="N140" s="22"/>
      <c r="O140" s="22"/>
      <c r="P140" s="22"/>
    </row>
    <row r="141" spans="2:16" s="28" customFormat="1" x14ac:dyDescent="0.25">
      <c r="B141" s="22"/>
      <c r="C141" s="22"/>
      <c r="D141" s="42"/>
      <c r="E141" s="39"/>
      <c r="F141" s="39"/>
      <c r="G141" s="22"/>
      <c r="H141" s="22"/>
      <c r="I141" s="22"/>
      <c r="J141" s="22"/>
      <c r="K141" s="22"/>
      <c r="L141" s="22"/>
      <c r="M141" s="22"/>
      <c r="N141" s="22"/>
      <c r="O141" s="22"/>
      <c r="P141" s="22"/>
    </row>
    <row r="142" spans="2:16" s="28" customFormat="1" x14ac:dyDescent="0.25">
      <c r="B142" s="22"/>
      <c r="C142" s="22"/>
      <c r="D142" s="42"/>
      <c r="E142" s="39"/>
      <c r="F142" s="39"/>
      <c r="G142" s="22"/>
      <c r="H142" s="22"/>
      <c r="I142" s="22"/>
      <c r="J142" s="22"/>
      <c r="K142" s="22"/>
      <c r="L142" s="22"/>
      <c r="M142" s="22"/>
      <c r="N142" s="22"/>
      <c r="O142" s="22"/>
      <c r="P142" s="22"/>
    </row>
    <row r="143" spans="2:16" s="28" customFormat="1" x14ac:dyDescent="0.25">
      <c r="B143" s="22"/>
      <c r="C143" s="22"/>
      <c r="D143" s="42"/>
      <c r="E143" s="39"/>
      <c r="F143" s="39"/>
      <c r="G143" s="22"/>
      <c r="H143" s="22"/>
      <c r="I143" s="22"/>
      <c r="J143" s="22"/>
      <c r="K143" s="22"/>
      <c r="L143" s="22"/>
      <c r="M143" s="22"/>
      <c r="N143" s="22"/>
      <c r="O143" s="22"/>
      <c r="P143" s="22"/>
    </row>
    <row r="144" spans="2:16" s="28" customFormat="1" x14ac:dyDescent="0.25">
      <c r="B144" s="22"/>
      <c r="C144" s="22"/>
      <c r="D144" s="42"/>
      <c r="E144" s="39"/>
      <c r="F144" s="39"/>
      <c r="G144" s="22"/>
      <c r="H144" s="22"/>
      <c r="I144" s="22"/>
      <c r="J144" s="22"/>
      <c r="K144" s="22"/>
      <c r="L144" s="22"/>
      <c r="M144" s="22"/>
      <c r="N144" s="22"/>
      <c r="O144" s="22"/>
      <c r="P144" s="22"/>
    </row>
    <row r="145" spans="2:16" s="28" customFormat="1" x14ac:dyDescent="0.25">
      <c r="B145" s="22"/>
      <c r="C145" s="22"/>
      <c r="D145" s="42"/>
      <c r="E145" s="39"/>
      <c r="F145" s="39"/>
      <c r="G145" s="22"/>
      <c r="H145" s="22"/>
      <c r="I145" s="22"/>
      <c r="J145" s="22"/>
      <c r="K145" s="22"/>
      <c r="L145" s="22"/>
      <c r="M145" s="22"/>
      <c r="N145" s="22"/>
      <c r="O145" s="22"/>
      <c r="P145" s="22"/>
    </row>
    <row r="146" spans="2:16" s="28" customFormat="1" x14ac:dyDescent="0.25">
      <c r="B146" s="22"/>
      <c r="C146" s="22"/>
      <c r="D146" s="42"/>
      <c r="E146" s="39"/>
      <c r="F146" s="39"/>
      <c r="G146" s="22"/>
      <c r="H146" s="22"/>
      <c r="I146" s="22"/>
      <c r="J146" s="22"/>
      <c r="K146" s="22"/>
      <c r="L146" s="22"/>
      <c r="M146" s="22"/>
      <c r="N146" s="22"/>
      <c r="O146" s="22"/>
      <c r="P146" s="22"/>
    </row>
    <row r="147" spans="2:16" s="28" customFormat="1" x14ac:dyDescent="0.25">
      <c r="B147" s="22"/>
      <c r="C147" s="22"/>
      <c r="D147" s="42"/>
      <c r="E147" s="39"/>
      <c r="F147" s="39"/>
      <c r="G147" s="22"/>
      <c r="H147" s="22"/>
      <c r="I147" s="22"/>
      <c r="J147" s="22"/>
      <c r="K147" s="22"/>
      <c r="L147" s="22"/>
      <c r="M147" s="22"/>
      <c r="N147" s="22"/>
      <c r="O147" s="22"/>
      <c r="P147" s="22"/>
    </row>
    <row r="148" spans="2:16" s="28" customFormat="1" x14ac:dyDescent="0.25">
      <c r="B148" s="22"/>
      <c r="C148" s="22"/>
      <c r="D148" s="42"/>
      <c r="E148" s="39"/>
      <c r="F148" s="39"/>
      <c r="G148" s="22"/>
      <c r="H148" s="22"/>
      <c r="I148" s="22"/>
      <c r="J148" s="22"/>
      <c r="K148" s="22"/>
      <c r="L148" s="22"/>
      <c r="M148" s="22"/>
      <c r="N148" s="22"/>
      <c r="O148" s="22"/>
      <c r="P148" s="22"/>
    </row>
    <row r="149" spans="2:16" s="28" customFormat="1" x14ac:dyDescent="0.25">
      <c r="B149" s="22"/>
      <c r="C149" s="22"/>
      <c r="D149" s="42"/>
      <c r="E149" s="39"/>
      <c r="F149" s="39"/>
      <c r="G149" s="22"/>
      <c r="H149" s="22"/>
      <c r="I149" s="22"/>
      <c r="J149" s="22"/>
      <c r="K149" s="22"/>
      <c r="L149" s="22"/>
      <c r="M149" s="22"/>
      <c r="N149" s="22"/>
      <c r="O149" s="22"/>
      <c r="P149" s="22"/>
    </row>
    <row r="150" spans="2:16" s="28" customFormat="1" x14ac:dyDescent="0.25">
      <c r="B150" s="22"/>
      <c r="C150" s="22"/>
      <c r="D150" s="42"/>
      <c r="E150" s="39"/>
      <c r="F150" s="39"/>
      <c r="G150" s="22"/>
      <c r="H150" s="22"/>
      <c r="I150" s="22"/>
      <c r="J150" s="22"/>
      <c r="K150" s="22"/>
      <c r="L150" s="22"/>
      <c r="M150" s="22"/>
      <c r="N150" s="22"/>
      <c r="O150" s="22"/>
      <c r="P150" s="22"/>
    </row>
    <row r="151" spans="2:16" s="28" customFormat="1" x14ac:dyDescent="0.25">
      <c r="B151" s="22"/>
      <c r="C151" s="22"/>
      <c r="D151" s="42"/>
      <c r="E151" s="39"/>
      <c r="F151" s="39"/>
      <c r="G151" s="22"/>
      <c r="H151" s="22"/>
      <c r="I151" s="22"/>
      <c r="J151" s="22"/>
      <c r="K151" s="22"/>
      <c r="L151" s="22"/>
      <c r="M151" s="22"/>
      <c r="N151" s="22"/>
      <c r="O151" s="22"/>
      <c r="P151" s="22"/>
    </row>
    <row r="152" spans="2:16" s="28" customFormat="1" x14ac:dyDescent="0.25">
      <c r="B152" s="22"/>
      <c r="C152" s="22"/>
      <c r="D152" s="42"/>
      <c r="E152" s="39"/>
      <c r="F152" s="39"/>
      <c r="G152" s="22"/>
      <c r="H152" s="22"/>
      <c r="I152" s="22"/>
      <c r="J152" s="22"/>
      <c r="K152" s="22"/>
      <c r="L152" s="22"/>
      <c r="M152" s="22"/>
      <c r="N152" s="22"/>
      <c r="O152" s="22"/>
      <c r="P152" s="22"/>
    </row>
    <row r="153" spans="2:16" s="28" customFormat="1" x14ac:dyDescent="0.25">
      <c r="B153" s="22"/>
      <c r="C153" s="22"/>
      <c r="D153" s="42"/>
      <c r="E153" s="39"/>
      <c r="F153" s="39"/>
      <c r="G153" s="22"/>
      <c r="H153" s="22"/>
      <c r="I153" s="22"/>
      <c r="J153" s="22"/>
      <c r="K153" s="22"/>
      <c r="L153" s="22"/>
      <c r="M153" s="22"/>
      <c r="N153" s="22"/>
      <c r="O153" s="22"/>
      <c r="P153" s="22"/>
    </row>
    <row r="154" spans="2:16" s="28" customFormat="1" x14ac:dyDescent="0.25">
      <c r="B154" s="22"/>
      <c r="C154" s="22"/>
      <c r="D154" s="42"/>
      <c r="E154" s="39"/>
      <c r="F154" s="39"/>
      <c r="G154" s="22"/>
      <c r="H154" s="22"/>
      <c r="I154" s="22"/>
      <c r="J154" s="22"/>
      <c r="K154" s="22"/>
      <c r="L154" s="22"/>
      <c r="M154" s="22"/>
      <c r="N154" s="22"/>
      <c r="O154" s="22"/>
      <c r="P154" s="22"/>
    </row>
    <row r="155" spans="2:16" s="28" customFormat="1" x14ac:dyDescent="0.25">
      <c r="B155" s="22"/>
      <c r="C155" s="22"/>
      <c r="D155" s="42"/>
      <c r="E155" s="39"/>
      <c r="F155" s="39"/>
      <c r="G155" s="22"/>
      <c r="H155" s="22"/>
      <c r="I155" s="22"/>
      <c r="J155" s="22"/>
      <c r="K155" s="22"/>
      <c r="L155" s="22"/>
      <c r="M155" s="22"/>
      <c r="N155" s="22"/>
      <c r="O155" s="22"/>
      <c r="P155" s="22"/>
    </row>
    <row r="156" spans="2:16" s="28" customFormat="1" x14ac:dyDescent="0.25">
      <c r="B156" s="22"/>
      <c r="C156" s="22"/>
      <c r="D156" s="42"/>
      <c r="E156" s="39"/>
      <c r="F156" s="39"/>
      <c r="G156" s="22"/>
      <c r="H156" s="22"/>
      <c r="I156" s="22"/>
      <c r="J156" s="22"/>
      <c r="K156" s="22"/>
      <c r="L156" s="22"/>
      <c r="M156" s="22"/>
      <c r="N156" s="22"/>
      <c r="O156" s="22"/>
      <c r="P156" s="22"/>
    </row>
    <row r="157" spans="2:16" s="28" customFormat="1" x14ac:dyDescent="0.25">
      <c r="B157" s="22"/>
      <c r="C157" s="22"/>
      <c r="D157" s="42"/>
      <c r="E157" s="39"/>
      <c r="F157" s="39"/>
      <c r="G157" s="22"/>
      <c r="H157" s="22"/>
      <c r="I157" s="22"/>
      <c r="J157" s="22"/>
      <c r="K157" s="22"/>
      <c r="L157" s="22"/>
      <c r="M157" s="22"/>
      <c r="N157" s="22"/>
      <c r="O157" s="22"/>
      <c r="P157" s="22"/>
    </row>
    <row r="158" spans="2:16" s="28" customFormat="1" x14ac:dyDescent="0.25">
      <c r="B158" s="22"/>
      <c r="C158" s="22"/>
      <c r="D158" s="42"/>
      <c r="E158" s="39"/>
      <c r="F158" s="39"/>
      <c r="G158" s="22"/>
      <c r="H158" s="22"/>
      <c r="I158" s="22"/>
      <c r="J158" s="22"/>
      <c r="K158" s="22"/>
      <c r="L158" s="22"/>
      <c r="M158" s="22"/>
      <c r="N158" s="22"/>
      <c r="O158" s="22"/>
      <c r="P158" s="22"/>
    </row>
    <row r="159" spans="2:16" s="28" customFormat="1" x14ac:dyDescent="0.25">
      <c r="B159" s="22"/>
      <c r="C159" s="22"/>
      <c r="D159" s="42"/>
      <c r="E159" s="39"/>
      <c r="F159" s="39"/>
      <c r="G159" s="22"/>
      <c r="H159" s="22"/>
      <c r="I159" s="22"/>
      <c r="J159" s="22"/>
      <c r="K159" s="22"/>
      <c r="L159" s="22"/>
      <c r="M159" s="22"/>
      <c r="N159" s="22"/>
      <c r="O159" s="22"/>
      <c r="P159" s="22"/>
    </row>
    <row r="160" spans="2:16" s="28" customFormat="1" x14ac:dyDescent="0.25">
      <c r="B160" s="22"/>
      <c r="C160" s="22"/>
      <c r="D160" s="42"/>
      <c r="E160" s="39"/>
      <c r="F160" s="39"/>
      <c r="G160" s="22"/>
      <c r="H160" s="22"/>
      <c r="I160" s="22"/>
      <c r="J160" s="22"/>
      <c r="K160" s="22"/>
      <c r="L160" s="22"/>
      <c r="M160" s="22"/>
      <c r="N160" s="22"/>
      <c r="O160" s="22"/>
      <c r="P160" s="22"/>
    </row>
    <row r="161" spans="2:16" s="28" customFormat="1" x14ac:dyDescent="0.25">
      <c r="B161" s="22"/>
      <c r="C161" s="22"/>
      <c r="D161" s="42"/>
      <c r="E161" s="39"/>
      <c r="F161" s="39"/>
      <c r="G161" s="22"/>
      <c r="H161" s="22"/>
      <c r="I161" s="22"/>
      <c r="J161" s="22"/>
      <c r="K161" s="22"/>
      <c r="L161" s="22"/>
      <c r="M161" s="22"/>
      <c r="N161" s="22"/>
      <c r="O161" s="22"/>
      <c r="P161" s="22"/>
    </row>
    <row r="162" spans="2:16" s="28" customFormat="1" x14ac:dyDescent="0.25">
      <c r="B162" s="22"/>
      <c r="C162" s="22"/>
      <c r="D162" s="42"/>
      <c r="E162" s="39"/>
      <c r="F162" s="39"/>
      <c r="G162" s="22"/>
      <c r="H162" s="22"/>
      <c r="I162" s="22"/>
      <c r="J162" s="22"/>
      <c r="K162" s="22"/>
      <c r="L162" s="22"/>
      <c r="M162" s="22"/>
      <c r="N162" s="22"/>
      <c r="O162" s="22"/>
      <c r="P162" s="22"/>
    </row>
  </sheetData>
  <mergeCells count="16">
    <mergeCell ref="G3:M3"/>
    <mergeCell ref="B4:M4"/>
    <mergeCell ref="F8:G8"/>
    <mergeCell ref="L8:M8"/>
    <mergeCell ref="J8:K8"/>
    <mergeCell ref="H8:I8"/>
    <mergeCell ref="D8:D9"/>
    <mergeCell ref="B8:B9"/>
    <mergeCell ref="E8:E9"/>
    <mergeCell ref="J47:K47"/>
    <mergeCell ref="L47:M47"/>
    <mergeCell ref="B47:B48"/>
    <mergeCell ref="D47:D48"/>
    <mergeCell ref="E47:E48"/>
    <mergeCell ref="F47:G47"/>
    <mergeCell ref="H47:I47"/>
  </mergeCells>
  <pageMargins left="0.86" right="0" top="0.3" bottom="0" header="0" footer="0"/>
  <pageSetup paperSize="9" scale="72" orientation="landscape" r:id="rId1"/>
  <rowBreaks count="1" manualBreakCount="1">
    <brk id="46" min="1" max="1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FF00"/>
  </sheetPr>
  <dimension ref="B1:AE52"/>
  <sheetViews>
    <sheetView topLeftCell="A43" zoomScale="85" zoomScaleNormal="85" zoomScaleSheetLayoutView="85" workbookViewId="0">
      <selection activeCell="N71" sqref="N71"/>
    </sheetView>
  </sheetViews>
  <sheetFormatPr defaultColWidth="10.42578125" defaultRowHeight="12.75" x14ac:dyDescent="0.2"/>
  <cols>
    <col min="1" max="1" width="1.7109375" style="8" customWidth="1"/>
    <col min="2" max="2" width="5.5703125" style="8" customWidth="1"/>
    <col min="3" max="3" width="0.140625" style="8" hidden="1" customWidth="1"/>
    <col min="4" max="4" width="41.42578125" style="68" customWidth="1"/>
    <col min="5" max="5" width="16.140625" style="12" customWidth="1"/>
    <col min="6" max="6" width="2.5703125" style="8" customWidth="1"/>
    <col min="7" max="7" width="14.5703125" style="8" customWidth="1"/>
    <col min="8" max="8" width="2.28515625" style="8" customWidth="1"/>
    <col min="9" max="9" width="15" style="8" customWidth="1"/>
    <col min="10" max="10" width="13.140625" style="8" customWidth="1"/>
    <col min="11" max="11" width="9.7109375" style="270" customWidth="1"/>
    <col min="12" max="12" width="3.140625" style="8" customWidth="1"/>
    <col min="13" max="13" width="3" style="8" customWidth="1"/>
    <col min="14" max="14" width="4.140625" style="8" customWidth="1"/>
    <col min="15" max="15" width="4.42578125" style="8" customWidth="1"/>
    <col min="16" max="16" width="4" style="8" customWidth="1"/>
    <col min="17" max="17" width="10.7109375" style="8" customWidth="1"/>
    <col min="18" max="18" width="0.28515625" style="8" customWidth="1"/>
    <col min="19" max="19" width="1.7109375" style="8" customWidth="1"/>
    <col min="20" max="20" width="17.28515625" style="8" customWidth="1"/>
    <col min="21" max="21" width="10.7109375" style="8" customWidth="1"/>
    <col min="22" max="22" width="2.28515625" style="8" customWidth="1"/>
    <col min="23" max="23" width="2" style="8" customWidth="1"/>
    <col min="24" max="24" width="2.7109375" style="270" customWidth="1"/>
    <col min="25" max="25" width="1.42578125" style="8" customWidth="1"/>
    <col min="26" max="26" width="2.85546875" style="8" customWidth="1"/>
    <col min="27" max="27" width="14.5703125" style="8" customWidth="1"/>
    <col min="28" max="28" width="1.85546875" style="8" customWidth="1"/>
    <col min="29" max="29" width="3.28515625" style="8" customWidth="1"/>
    <col min="30" max="30" width="16.5703125" style="8" customWidth="1"/>
    <col min="31" max="31" width="15.140625" style="8" bestFit="1" customWidth="1"/>
    <col min="32" max="254" width="10.42578125" style="8"/>
    <col min="255" max="255" width="4.42578125" style="8" customWidth="1"/>
    <col min="256" max="256" width="28" style="8" customWidth="1"/>
    <col min="257" max="257" width="10.42578125" style="8" customWidth="1"/>
    <col min="258" max="259" width="8.5703125" style="8" customWidth="1"/>
    <col min="260" max="260" width="6.5703125" style="8" customWidth="1"/>
    <col min="261" max="261" width="10.7109375" style="8" customWidth="1"/>
    <col min="262" max="263" width="4.85546875" style="8" customWidth="1"/>
    <col min="264" max="264" width="5.7109375" style="8" customWidth="1"/>
    <col min="265" max="265" width="7.5703125" style="8" customWidth="1"/>
    <col min="266" max="266" width="4.7109375" style="8" customWidth="1"/>
    <col min="267" max="267" width="6" style="8" customWidth="1"/>
    <col min="268" max="268" width="5" style="8" customWidth="1"/>
    <col min="269" max="269" width="4.42578125" style="8" customWidth="1"/>
    <col min="270" max="270" width="9.85546875" style="8" customWidth="1"/>
    <col min="271" max="272" width="6.7109375" style="8" customWidth="1"/>
    <col min="273" max="273" width="5.42578125" style="8" customWidth="1"/>
    <col min="274" max="276" width="5" style="8" customWidth="1"/>
    <col min="277" max="277" width="6.140625" style="8" customWidth="1"/>
    <col min="278" max="278" width="6.42578125" style="8" customWidth="1"/>
    <col min="279" max="279" width="8.42578125" style="8" customWidth="1"/>
    <col min="280" max="280" width="8.28515625" style="8" customWidth="1"/>
    <col min="281" max="281" width="9.85546875" style="8" customWidth="1"/>
    <col min="282" max="282" width="6.7109375" style="8" customWidth="1"/>
    <col min="283" max="283" width="10.7109375" style="8" customWidth="1"/>
    <col min="284" max="510" width="10.42578125" style="8"/>
    <col min="511" max="511" width="4.42578125" style="8" customWidth="1"/>
    <col min="512" max="512" width="28" style="8" customWidth="1"/>
    <col min="513" max="513" width="10.42578125" style="8" customWidth="1"/>
    <col min="514" max="515" width="8.5703125" style="8" customWidth="1"/>
    <col min="516" max="516" width="6.5703125" style="8" customWidth="1"/>
    <col min="517" max="517" width="10.7109375" style="8" customWidth="1"/>
    <col min="518" max="519" width="4.85546875" style="8" customWidth="1"/>
    <col min="520" max="520" width="5.7109375" style="8" customWidth="1"/>
    <col min="521" max="521" width="7.5703125" style="8" customWidth="1"/>
    <col min="522" max="522" width="4.7109375" style="8" customWidth="1"/>
    <col min="523" max="523" width="6" style="8" customWidth="1"/>
    <col min="524" max="524" width="5" style="8" customWidth="1"/>
    <col min="525" max="525" width="4.42578125" style="8" customWidth="1"/>
    <col min="526" max="526" width="9.85546875" style="8" customWidth="1"/>
    <col min="527" max="528" width="6.7109375" style="8" customWidth="1"/>
    <col min="529" max="529" width="5.42578125" style="8" customWidth="1"/>
    <col min="530" max="532" width="5" style="8" customWidth="1"/>
    <col min="533" max="533" width="6.140625" style="8" customWidth="1"/>
    <col min="534" max="534" width="6.42578125" style="8" customWidth="1"/>
    <col min="535" max="535" width="8.42578125" style="8" customWidth="1"/>
    <col min="536" max="536" width="8.28515625" style="8" customWidth="1"/>
    <col min="537" max="537" width="9.85546875" style="8" customWidth="1"/>
    <col min="538" max="538" width="6.7109375" style="8" customWidth="1"/>
    <col min="539" max="539" width="10.7109375" style="8" customWidth="1"/>
    <col min="540" max="766" width="10.42578125" style="8"/>
    <col min="767" max="767" width="4.42578125" style="8" customWidth="1"/>
    <col min="768" max="768" width="28" style="8" customWidth="1"/>
    <col min="769" max="769" width="10.42578125" style="8" customWidth="1"/>
    <col min="770" max="771" width="8.5703125" style="8" customWidth="1"/>
    <col min="772" max="772" width="6.5703125" style="8" customWidth="1"/>
    <col min="773" max="773" width="10.7109375" style="8" customWidth="1"/>
    <col min="774" max="775" width="4.85546875" style="8" customWidth="1"/>
    <col min="776" max="776" width="5.7109375" style="8" customWidth="1"/>
    <col min="777" max="777" width="7.5703125" style="8" customWidth="1"/>
    <col min="778" max="778" width="4.7109375" style="8" customWidth="1"/>
    <col min="779" max="779" width="6" style="8" customWidth="1"/>
    <col min="780" max="780" width="5" style="8" customWidth="1"/>
    <col min="781" max="781" width="4.42578125" style="8" customWidth="1"/>
    <col min="782" max="782" width="9.85546875" style="8" customWidth="1"/>
    <col min="783" max="784" width="6.7109375" style="8" customWidth="1"/>
    <col min="785" max="785" width="5.42578125" style="8" customWidth="1"/>
    <col min="786" max="788" width="5" style="8" customWidth="1"/>
    <col min="789" max="789" width="6.140625" style="8" customWidth="1"/>
    <col min="790" max="790" width="6.42578125" style="8" customWidth="1"/>
    <col min="791" max="791" width="8.42578125" style="8" customWidth="1"/>
    <col min="792" max="792" width="8.28515625" style="8" customWidth="1"/>
    <col min="793" max="793" width="9.85546875" style="8" customWidth="1"/>
    <col min="794" max="794" width="6.7109375" style="8" customWidth="1"/>
    <col min="795" max="795" width="10.7109375" style="8" customWidth="1"/>
    <col min="796" max="1022" width="10.42578125" style="8"/>
    <col min="1023" max="1023" width="4.42578125" style="8" customWidth="1"/>
    <col min="1024" max="1024" width="28" style="8" customWidth="1"/>
    <col min="1025" max="1025" width="10.42578125" style="8" customWidth="1"/>
    <col min="1026" max="1027" width="8.5703125" style="8" customWidth="1"/>
    <col min="1028" max="1028" width="6.5703125" style="8" customWidth="1"/>
    <col min="1029" max="1029" width="10.7109375" style="8" customWidth="1"/>
    <col min="1030" max="1031" width="4.85546875" style="8" customWidth="1"/>
    <col min="1032" max="1032" width="5.7109375" style="8" customWidth="1"/>
    <col min="1033" max="1033" width="7.5703125" style="8" customWidth="1"/>
    <col min="1034" max="1034" width="4.7109375" style="8" customWidth="1"/>
    <col min="1035" max="1035" width="6" style="8" customWidth="1"/>
    <col min="1036" max="1036" width="5" style="8" customWidth="1"/>
    <col min="1037" max="1037" width="4.42578125" style="8" customWidth="1"/>
    <col min="1038" max="1038" width="9.85546875" style="8" customWidth="1"/>
    <col min="1039" max="1040" width="6.7109375" style="8" customWidth="1"/>
    <col min="1041" max="1041" width="5.42578125" style="8" customWidth="1"/>
    <col min="1042" max="1044" width="5" style="8" customWidth="1"/>
    <col min="1045" max="1045" width="6.140625" style="8" customWidth="1"/>
    <col min="1046" max="1046" width="6.42578125" style="8" customWidth="1"/>
    <col min="1047" max="1047" width="8.42578125" style="8" customWidth="1"/>
    <col min="1048" max="1048" width="8.28515625" style="8" customWidth="1"/>
    <col min="1049" max="1049" width="9.85546875" style="8" customWidth="1"/>
    <col min="1050" max="1050" width="6.7109375" style="8" customWidth="1"/>
    <col min="1051" max="1051" width="10.7109375" style="8" customWidth="1"/>
    <col min="1052" max="1278" width="10.42578125" style="8"/>
    <col min="1279" max="1279" width="4.42578125" style="8" customWidth="1"/>
    <col min="1280" max="1280" width="28" style="8" customWidth="1"/>
    <col min="1281" max="1281" width="10.42578125" style="8" customWidth="1"/>
    <col min="1282" max="1283" width="8.5703125" style="8" customWidth="1"/>
    <col min="1284" max="1284" width="6.5703125" style="8" customWidth="1"/>
    <col min="1285" max="1285" width="10.7109375" style="8" customWidth="1"/>
    <col min="1286" max="1287" width="4.85546875" style="8" customWidth="1"/>
    <col min="1288" max="1288" width="5.7109375" style="8" customWidth="1"/>
    <col min="1289" max="1289" width="7.5703125" style="8" customWidth="1"/>
    <col min="1290" max="1290" width="4.7109375" style="8" customWidth="1"/>
    <col min="1291" max="1291" width="6" style="8" customWidth="1"/>
    <col min="1292" max="1292" width="5" style="8" customWidth="1"/>
    <col min="1293" max="1293" width="4.42578125" style="8" customWidth="1"/>
    <col min="1294" max="1294" width="9.85546875" style="8" customWidth="1"/>
    <col min="1295" max="1296" width="6.7109375" style="8" customWidth="1"/>
    <col min="1297" max="1297" width="5.42578125" style="8" customWidth="1"/>
    <col min="1298" max="1300" width="5" style="8" customWidth="1"/>
    <col min="1301" max="1301" width="6.140625" style="8" customWidth="1"/>
    <col min="1302" max="1302" width="6.42578125" style="8" customWidth="1"/>
    <col min="1303" max="1303" width="8.42578125" style="8" customWidth="1"/>
    <col min="1304" max="1304" width="8.28515625" style="8" customWidth="1"/>
    <col min="1305" max="1305" width="9.85546875" style="8" customWidth="1"/>
    <col min="1306" max="1306" width="6.7109375" style="8" customWidth="1"/>
    <col min="1307" max="1307" width="10.7109375" style="8" customWidth="1"/>
    <col min="1308" max="1534" width="10.42578125" style="8"/>
    <col min="1535" max="1535" width="4.42578125" style="8" customWidth="1"/>
    <col min="1536" max="1536" width="28" style="8" customWidth="1"/>
    <col min="1537" max="1537" width="10.42578125" style="8" customWidth="1"/>
    <col min="1538" max="1539" width="8.5703125" style="8" customWidth="1"/>
    <col min="1540" max="1540" width="6.5703125" style="8" customWidth="1"/>
    <col min="1541" max="1541" width="10.7109375" style="8" customWidth="1"/>
    <col min="1542" max="1543" width="4.85546875" style="8" customWidth="1"/>
    <col min="1544" max="1544" width="5.7109375" style="8" customWidth="1"/>
    <col min="1545" max="1545" width="7.5703125" style="8" customWidth="1"/>
    <col min="1546" max="1546" width="4.7109375" style="8" customWidth="1"/>
    <col min="1547" max="1547" width="6" style="8" customWidth="1"/>
    <col min="1548" max="1548" width="5" style="8" customWidth="1"/>
    <col min="1549" max="1549" width="4.42578125" style="8" customWidth="1"/>
    <col min="1550" max="1550" width="9.85546875" style="8" customWidth="1"/>
    <col min="1551" max="1552" width="6.7109375" style="8" customWidth="1"/>
    <col min="1553" max="1553" width="5.42578125" style="8" customWidth="1"/>
    <col min="1554" max="1556" width="5" style="8" customWidth="1"/>
    <col min="1557" max="1557" width="6.140625" style="8" customWidth="1"/>
    <col min="1558" max="1558" width="6.42578125" style="8" customWidth="1"/>
    <col min="1559" max="1559" width="8.42578125" style="8" customWidth="1"/>
    <col min="1560" max="1560" width="8.28515625" style="8" customWidth="1"/>
    <col min="1561" max="1561" width="9.85546875" style="8" customWidth="1"/>
    <col min="1562" max="1562" width="6.7109375" style="8" customWidth="1"/>
    <col min="1563" max="1563" width="10.7109375" style="8" customWidth="1"/>
    <col min="1564" max="1790" width="10.42578125" style="8"/>
    <col min="1791" max="1791" width="4.42578125" style="8" customWidth="1"/>
    <col min="1792" max="1792" width="28" style="8" customWidth="1"/>
    <col min="1793" max="1793" width="10.42578125" style="8" customWidth="1"/>
    <col min="1794" max="1795" width="8.5703125" style="8" customWidth="1"/>
    <col min="1796" max="1796" width="6.5703125" style="8" customWidth="1"/>
    <col min="1797" max="1797" width="10.7109375" style="8" customWidth="1"/>
    <col min="1798" max="1799" width="4.85546875" style="8" customWidth="1"/>
    <col min="1800" max="1800" width="5.7109375" style="8" customWidth="1"/>
    <col min="1801" max="1801" width="7.5703125" style="8" customWidth="1"/>
    <col min="1802" max="1802" width="4.7109375" style="8" customWidth="1"/>
    <col min="1803" max="1803" width="6" style="8" customWidth="1"/>
    <col min="1804" max="1804" width="5" style="8" customWidth="1"/>
    <col min="1805" max="1805" width="4.42578125" style="8" customWidth="1"/>
    <col min="1806" max="1806" width="9.85546875" style="8" customWidth="1"/>
    <col min="1807" max="1808" width="6.7109375" style="8" customWidth="1"/>
    <col min="1809" max="1809" width="5.42578125" style="8" customWidth="1"/>
    <col min="1810" max="1812" width="5" style="8" customWidth="1"/>
    <col min="1813" max="1813" width="6.140625" style="8" customWidth="1"/>
    <col min="1814" max="1814" width="6.42578125" style="8" customWidth="1"/>
    <col min="1815" max="1815" width="8.42578125" style="8" customWidth="1"/>
    <col min="1816" max="1816" width="8.28515625" style="8" customWidth="1"/>
    <col min="1817" max="1817" width="9.85546875" style="8" customWidth="1"/>
    <col min="1818" max="1818" width="6.7109375" style="8" customWidth="1"/>
    <col min="1819" max="1819" width="10.7109375" style="8" customWidth="1"/>
    <col min="1820" max="2046" width="10.42578125" style="8"/>
    <col min="2047" max="2047" width="4.42578125" style="8" customWidth="1"/>
    <col min="2048" max="2048" width="28" style="8" customWidth="1"/>
    <col min="2049" max="2049" width="10.42578125" style="8" customWidth="1"/>
    <col min="2050" max="2051" width="8.5703125" style="8" customWidth="1"/>
    <col min="2052" max="2052" width="6.5703125" style="8" customWidth="1"/>
    <col min="2053" max="2053" width="10.7109375" style="8" customWidth="1"/>
    <col min="2054" max="2055" width="4.85546875" style="8" customWidth="1"/>
    <col min="2056" max="2056" width="5.7109375" style="8" customWidth="1"/>
    <col min="2057" max="2057" width="7.5703125" style="8" customWidth="1"/>
    <col min="2058" max="2058" width="4.7109375" style="8" customWidth="1"/>
    <col min="2059" max="2059" width="6" style="8" customWidth="1"/>
    <col min="2060" max="2060" width="5" style="8" customWidth="1"/>
    <col min="2061" max="2061" width="4.42578125" style="8" customWidth="1"/>
    <col min="2062" max="2062" width="9.85546875" style="8" customWidth="1"/>
    <col min="2063" max="2064" width="6.7109375" style="8" customWidth="1"/>
    <col min="2065" max="2065" width="5.42578125" style="8" customWidth="1"/>
    <col min="2066" max="2068" width="5" style="8" customWidth="1"/>
    <col min="2069" max="2069" width="6.140625" style="8" customWidth="1"/>
    <col min="2070" max="2070" width="6.42578125" style="8" customWidth="1"/>
    <col min="2071" max="2071" width="8.42578125" style="8" customWidth="1"/>
    <col min="2072" max="2072" width="8.28515625" style="8" customWidth="1"/>
    <col min="2073" max="2073" width="9.85546875" style="8" customWidth="1"/>
    <col min="2074" max="2074" width="6.7109375" style="8" customWidth="1"/>
    <col min="2075" max="2075" width="10.7109375" style="8" customWidth="1"/>
    <col min="2076" max="2302" width="10.42578125" style="8"/>
    <col min="2303" max="2303" width="4.42578125" style="8" customWidth="1"/>
    <col min="2304" max="2304" width="28" style="8" customWidth="1"/>
    <col min="2305" max="2305" width="10.42578125" style="8" customWidth="1"/>
    <col min="2306" max="2307" width="8.5703125" style="8" customWidth="1"/>
    <col min="2308" max="2308" width="6.5703125" style="8" customWidth="1"/>
    <col min="2309" max="2309" width="10.7109375" style="8" customWidth="1"/>
    <col min="2310" max="2311" width="4.85546875" style="8" customWidth="1"/>
    <col min="2312" max="2312" width="5.7109375" style="8" customWidth="1"/>
    <col min="2313" max="2313" width="7.5703125" style="8" customWidth="1"/>
    <col min="2314" max="2314" width="4.7109375" style="8" customWidth="1"/>
    <col min="2315" max="2315" width="6" style="8" customWidth="1"/>
    <col min="2316" max="2316" width="5" style="8" customWidth="1"/>
    <col min="2317" max="2317" width="4.42578125" style="8" customWidth="1"/>
    <col min="2318" max="2318" width="9.85546875" style="8" customWidth="1"/>
    <col min="2319" max="2320" width="6.7109375" style="8" customWidth="1"/>
    <col min="2321" max="2321" width="5.42578125" style="8" customWidth="1"/>
    <col min="2322" max="2324" width="5" style="8" customWidth="1"/>
    <col min="2325" max="2325" width="6.140625" style="8" customWidth="1"/>
    <col min="2326" max="2326" width="6.42578125" style="8" customWidth="1"/>
    <col min="2327" max="2327" width="8.42578125" style="8" customWidth="1"/>
    <col min="2328" max="2328" width="8.28515625" style="8" customWidth="1"/>
    <col min="2329" max="2329" width="9.85546875" style="8" customWidth="1"/>
    <col min="2330" max="2330" width="6.7109375" style="8" customWidth="1"/>
    <col min="2331" max="2331" width="10.7109375" style="8" customWidth="1"/>
    <col min="2332" max="2558" width="10.42578125" style="8"/>
    <col min="2559" max="2559" width="4.42578125" style="8" customWidth="1"/>
    <col min="2560" max="2560" width="28" style="8" customWidth="1"/>
    <col min="2561" max="2561" width="10.42578125" style="8" customWidth="1"/>
    <col min="2562" max="2563" width="8.5703125" style="8" customWidth="1"/>
    <col min="2564" max="2564" width="6.5703125" style="8" customWidth="1"/>
    <col min="2565" max="2565" width="10.7109375" style="8" customWidth="1"/>
    <col min="2566" max="2567" width="4.85546875" style="8" customWidth="1"/>
    <col min="2568" max="2568" width="5.7109375" style="8" customWidth="1"/>
    <col min="2569" max="2569" width="7.5703125" style="8" customWidth="1"/>
    <col min="2570" max="2570" width="4.7109375" style="8" customWidth="1"/>
    <col min="2571" max="2571" width="6" style="8" customWidth="1"/>
    <col min="2572" max="2572" width="5" style="8" customWidth="1"/>
    <col min="2573" max="2573" width="4.42578125" style="8" customWidth="1"/>
    <col min="2574" max="2574" width="9.85546875" style="8" customWidth="1"/>
    <col min="2575" max="2576" width="6.7109375" style="8" customWidth="1"/>
    <col min="2577" max="2577" width="5.42578125" style="8" customWidth="1"/>
    <col min="2578" max="2580" width="5" style="8" customWidth="1"/>
    <col min="2581" max="2581" width="6.140625" style="8" customWidth="1"/>
    <col min="2582" max="2582" width="6.42578125" style="8" customWidth="1"/>
    <col min="2583" max="2583" width="8.42578125" style="8" customWidth="1"/>
    <col min="2584" max="2584" width="8.28515625" style="8" customWidth="1"/>
    <col min="2585" max="2585" width="9.85546875" style="8" customWidth="1"/>
    <col min="2586" max="2586" width="6.7109375" style="8" customWidth="1"/>
    <col min="2587" max="2587" width="10.7109375" style="8" customWidth="1"/>
    <col min="2588" max="2814" width="10.42578125" style="8"/>
    <col min="2815" max="2815" width="4.42578125" style="8" customWidth="1"/>
    <col min="2816" max="2816" width="28" style="8" customWidth="1"/>
    <col min="2817" max="2817" width="10.42578125" style="8" customWidth="1"/>
    <col min="2818" max="2819" width="8.5703125" style="8" customWidth="1"/>
    <col min="2820" max="2820" width="6.5703125" style="8" customWidth="1"/>
    <col min="2821" max="2821" width="10.7109375" style="8" customWidth="1"/>
    <col min="2822" max="2823" width="4.85546875" style="8" customWidth="1"/>
    <col min="2824" max="2824" width="5.7109375" style="8" customWidth="1"/>
    <col min="2825" max="2825" width="7.5703125" style="8" customWidth="1"/>
    <col min="2826" max="2826" width="4.7109375" style="8" customWidth="1"/>
    <col min="2827" max="2827" width="6" style="8" customWidth="1"/>
    <col min="2828" max="2828" width="5" style="8" customWidth="1"/>
    <col min="2829" max="2829" width="4.42578125" style="8" customWidth="1"/>
    <col min="2830" max="2830" width="9.85546875" style="8" customWidth="1"/>
    <col min="2831" max="2832" width="6.7109375" style="8" customWidth="1"/>
    <col min="2833" max="2833" width="5.42578125" style="8" customWidth="1"/>
    <col min="2834" max="2836" width="5" style="8" customWidth="1"/>
    <col min="2837" max="2837" width="6.140625" style="8" customWidth="1"/>
    <col min="2838" max="2838" width="6.42578125" style="8" customWidth="1"/>
    <col min="2839" max="2839" width="8.42578125" style="8" customWidth="1"/>
    <col min="2840" max="2840" width="8.28515625" style="8" customWidth="1"/>
    <col min="2841" max="2841" width="9.85546875" style="8" customWidth="1"/>
    <col min="2842" max="2842" width="6.7109375" style="8" customWidth="1"/>
    <col min="2843" max="2843" width="10.7109375" style="8" customWidth="1"/>
    <col min="2844" max="3070" width="10.42578125" style="8"/>
    <col min="3071" max="3071" width="4.42578125" style="8" customWidth="1"/>
    <col min="3072" max="3072" width="28" style="8" customWidth="1"/>
    <col min="3073" max="3073" width="10.42578125" style="8" customWidth="1"/>
    <col min="3074" max="3075" width="8.5703125" style="8" customWidth="1"/>
    <col min="3076" max="3076" width="6.5703125" style="8" customWidth="1"/>
    <col min="3077" max="3077" width="10.7109375" style="8" customWidth="1"/>
    <col min="3078" max="3079" width="4.85546875" style="8" customWidth="1"/>
    <col min="3080" max="3080" width="5.7109375" style="8" customWidth="1"/>
    <col min="3081" max="3081" width="7.5703125" style="8" customWidth="1"/>
    <col min="3082" max="3082" width="4.7109375" style="8" customWidth="1"/>
    <col min="3083" max="3083" width="6" style="8" customWidth="1"/>
    <col min="3084" max="3084" width="5" style="8" customWidth="1"/>
    <col min="3085" max="3085" width="4.42578125" style="8" customWidth="1"/>
    <col min="3086" max="3086" width="9.85546875" style="8" customWidth="1"/>
    <col min="3087" max="3088" width="6.7109375" style="8" customWidth="1"/>
    <col min="3089" max="3089" width="5.42578125" style="8" customWidth="1"/>
    <col min="3090" max="3092" width="5" style="8" customWidth="1"/>
    <col min="3093" max="3093" width="6.140625" style="8" customWidth="1"/>
    <col min="3094" max="3094" width="6.42578125" style="8" customWidth="1"/>
    <col min="3095" max="3095" width="8.42578125" style="8" customWidth="1"/>
    <col min="3096" max="3096" width="8.28515625" style="8" customWidth="1"/>
    <col min="3097" max="3097" width="9.85546875" style="8" customWidth="1"/>
    <col min="3098" max="3098" width="6.7109375" style="8" customWidth="1"/>
    <col min="3099" max="3099" width="10.7109375" style="8" customWidth="1"/>
    <col min="3100" max="3326" width="10.42578125" style="8"/>
    <col min="3327" max="3327" width="4.42578125" style="8" customWidth="1"/>
    <col min="3328" max="3328" width="28" style="8" customWidth="1"/>
    <col min="3329" max="3329" width="10.42578125" style="8" customWidth="1"/>
    <col min="3330" max="3331" width="8.5703125" style="8" customWidth="1"/>
    <col min="3332" max="3332" width="6.5703125" style="8" customWidth="1"/>
    <col min="3333" max="3333" width="10.7109375" style="8" customWidth="1"/>
    <col min="3334" max="3335" width="4.85546875" style="8" customWidth="1"/>
    <col min="3336" max="3336" width="5.7109375" style="8" customWidth="1"/>
    <col min="3337" max="3337" width="7.5703125" style="8" customWidth="1"/>
    <col min="3338" max="3338" width="4.7109375" style="8" customWidth="1"/>
    <col min="3339" max="3339" width="6" style="8" customWidth="1"/>
    <col min="3340" max="3340" width="5" style="8" customWidth="1"/>
    <col min="3341" max="3341" width="4.42578125" style="8" customWidth="1"/>
    <col min="3342" max="3342" width="9.85546875" style="8" customWidth="1"/>
    <col min="3343" max="3344" width="6.7109375" style="8" customWidth="1"/>
    <col min="3345" max="3345" width="5.42578125" style="8" customWidth="1"/>
    <col min="3346" max="3348" width="5" style="8" customWidth="1"/>
    <col min="3349" max="3349" width="6.140625" style="8" customWidth="1"/>
    <col min="3350" max="3350" width="6.42578125" style="8" customWidth="1"/>
    <col min="3351" max="3351" width="8.42578125" style="8" customWidth="1"/>
    <col min="3352" max="3352" width="8.28515625" style="8" customWidth="1"/>
    <col min="3353" max="3353" width="9.85546875" style="8" customWidth="1"/>
    <col min="3354" max="3354" width="6.7109375" style="8" customWidth="1"/>
    <col min="3355" max="3355" width="10.7109375" style="8" customWidth="1"/>
    <col min="3356" max="3582" width="10.42578125" style="8"/>
    <col min="3583" max="3583" width="4.42578125" style="8" customWidth="1"/>
    <col min="3584" max="3584" width="28" style="8" customWidth="1"/>
    <col min="3585" max="3585" width="10.42578125" style="8" customWidth="1"/>
    <col min="3586" max="3587" width="8.5703125" style="8" customWidth="1"/>
    <col min="3588" max="3588" width="6.5703125" style="8" customWidth="1"/>
    <col min="3589" max="3589" width="10.7109375" style="8" customWidth="1"/>
    <col min="3590" max="3591" width="4.85546875" style="8" customWidth="1"/>
    <col min="3592" max="3592" width="5.7109375" style="8" customWidth="1"/>
    <col min="3593" max="3593" width="7.5703125" style="8" customWidth="1"/>
    <col min="3594" max="3594" width="4.7109375" style="8" customWidth="1"/>
    <col min="3595" max="3595" width="6" style="8" customWidth="1"/>
    <col min="3596" max="3596" width="5" style="8" customWidth="1"/>
    <col min="3597" max="3597" width="4.42578125" style="8" customWidth="1"/>
    <col min="3598" max="3598" width="9.85546875" style="8" customWidth="1"/>
    <col min="3599" max="3600" width="6.7109375" style="8" customWidth="1"/>
    <col min="3601" max="3601" width="5.42578125" style="8" customWidth="1"/>
    <col min="3602" max="3604" width="5" style="8" customWidth="1"/>
    <col min="3605" max="3605" width="6.140625" style="8" customWidth="1"/>
    <col min="3606" max="3606" width="6.42578125" style="8" customWidth="1"/>
    <col min="3607" max="3607" width="8.42578125" style="8" customWidth="1"/>
    <col min="3608" max="3608" width="8.28515625" style="8" customWidth="1"/>
    <col min="3609" max="3609" width="9.85546875" style="8" customWidth="1"/>
    <col min="3610" max="3610" width="6.7109375" style="8" customWidth="1"/>
    <col min="3611" max="3611" width="10.7109375" style="8" customWidth="1"/>
    <col min="3612" max="3838" width="10.42578125" style="8"/>
    <col min="3839" max="3839" width="4.42578125" style="8" customWidth="1"/>
    <col min="3840" max="3840" width="28" style="8" customWidth="1"/>
    <col min="3841" max="3841" width="10.42578125" style="8" customWidth="1"/>
    <col min="3842" max="3843" width="8.5703125" style="8" customWidth="1"/>
    <col min="3844" max="3844" width="6.5703125" style="8" customWidth="1"/>
    <col min="3845" max="3845" width="10.7109375" style="8" customWidth="1"/>
    <col min="3846" max="3847" width="4.85546875" style="8" customWidth="1"/>
    <col min="3848" max="3848" width="5.7109375" style="8" customWidth="1"/>
    <col min="3849" max="3849" width="7.5703125" style="8" customWidth="1"/>
    <col min="3850" max="3850" width="4.7109375" style="8" customWidth="1"/>
    <col min="3851" max="3851" width="6" style="8" customWidth="1"/>
    <col min="3852" max="3852" width="5" style="8" customWidth="1"/>
    <col min="3853" max="3853" width="4.42578125" style="8" customWidth="1"/>
    <col min="3854" max="3854" width="9.85546875" style="8" customWidth="1"/>
    <col min="3855" max="3856" width="6.7109375" style="8" customWidth="1"/>
    <col min="3857" max="3857" width="5.42578125" style="8" customWidth="1"/>
    <col min="3858" max="3860" width="5" style="8" customWidth="1"/>
    <col min="3861" max="3861" width="6.140625" style="8" customWidth="1"/>
    <col min="3862" max="3862" width="6.42578125" style="8" customWidth="1"/>
    <col min="3863" max="3863" width="8.42578125" style="8" customWidth="1"/>
    <col min="3864" max="3864" width="8.28515625" style="8" customWidth="1"/>
    <col min="3865" max="3865" width="9.85546875" style="8" customWidth="1"/>
    <col min="3866" max="3866" width="6.7109375" style="8" customWidth="1"/>
    <col min="3867" max="3867" width="10.7109375" style="8" customWidth="1"/>
    <col min="3868" max="4094" width="10.42578125" style="8"/>
    <col min="4095" max="4095" width="4.42578125" style="8" customWidth="1"/>
    <col min="4096" max="4096" width="28" style="8" customWidth="1"/>
    <col min="4097" max="4097" width="10.42578125" style="8" customWidth="1"/>
    <col min="4098" max="4099" width="8.5703125" style="8" customWidth="1"/>
    <col min="4100" max="4100" width="6.5703125" style="8" customWidth="1"/>
    <col min="4101" max="4101" width="10.7109375" style="8" customWidth="1"/>
    <col min="4102" max="4103" width="4.85546875" style="8" customWidth="1"/>
    <col min="4104" max="4104" width="5.7109375" style="8" customWidth="1"/>
    <col min="4105" max="4105" width="7.5703125" style="8" customWidth="1"/>
    <col min="4106" max="4106" width="4.7109375" style="8" customWidth="1"/>
    <col min="4107" max="4107" width="6" style="8" customWidth="1"/>
    <col min="4108" max="4108" width="5" style="8" customWidth="1"/>
    <col min="4109" max="4109" width="4.42578125" style="8" customWidth="1"/>
    <col min="4110" max="4110" width="9.85546875" style="8" customWidth="1"/>
    <col min="4111" max="4112" width="6.7109375" style="8" customWidth="1"/>
    <col min="4113" max="4113" width="5.42578125" style="8" customWidth="1"/>
    <col min="4114" max="4116" width="5" style="8" customWidth="1"/>
    <col min="4117" max="4117" width="6.140625" style="8" customWidth="1"/>
    <col min="4118" max="4118" width="6.42578125" style="8" customWidth="1"/>
    <col min="4119" max="4119" width="8.42578125" style="8" customWidth="1"/>
    <col min="4120" max="4120" width="8.28515625" style="8" customWidth="1"/>
    <col min="4121" max="4121" width="9.85546875" style="8" customWidth="1"/>
    <col min="4122" max="4122" width="6.7109375" style="8" customWidth="1"/>
    <col min="4123" max="4123" width="10.7109375" style="8" customWidth="1"/>
    <col min="4124" max="4350" width="10.42578125" style="8"/>
    <col min="4351" max="4351" width="4.42578125" style="8" customWidth="1"/>
    <col min="4352" max="4352" width="28" style="8" customWidth="1"/>
    <col min="4353" max="4353" width="10.42578125" style="8" customWidth="1"/>
    <col min="4354" max="4355" width="8.5703125" style="8" customWidth="1"/>
    <col min="4356" max="4356" width="6.5703125" style="8" customWidth="1"/>
    <col min="4357" max="4357" width="10.7109375" style="8" customWidth="1"/>
    <col min="4358" max="4359" width="4.85546875" style="8" customWidth="1"/>
    <col min="4360" max="4360" width="5.7109375" style="8" customWidth="1"/>
    <col min="4361" max="4361" width="7.5703125" style="8" customWidth="1"/>
    <col min="4362" max="4362" width="4.7109375" style="8" customWidth="1"/>
    <col min="4363" max="4363" width="6" style="8" customWidth="1"/>
    <col min="4364" max="4364" width="5" style="8" customWidth="1"/>
    <col min="4365" max="4365" width="4.42578125" style="8" customWidth="1"/>
    <col min="4366" max="4366" width="9.85546875" style="8" customWidth="1"/>
    <col min="4367" max="4368" width="6.7109375" style="8" customWidth="1"/>
    <col min="4369" max="4369" width="5.42578125" style="8" customWidth="1"/>
    <col min="4370" max="4372" width="5" style="8" customWidth="1"/>
    <col min="4373" max="4373" width="6.140625" style="8" customWidth="1"/>
    <col min="4374" max="4374" width="6.42578125" style="8" customWidth="1"/>
    <col min="4375" max="4375" width="8.42578125" style="8" customWidth="1"/>
    <col min="4376" max="4376" width="8.28515625" style="8" customWidth="1"/>
    <col min="4377" max="4377" width="9.85546875" style="8" customWidth="1"/>
    <col min="4378" max="4378" width="6.7109375" style="8" customWidth="1"/>
    <col min="4379" max="4379" width="10.7109375" style="8" customWidth="1"/>
    <col min="4380" max="4606" width="10.42578125" style="8"/>
    <col min="4607" max="4607" width="4.42578125" style="8" customWidth="1"/>
    <col min="4608" max="4608" width="28" style="8" customWidth="1"/>
    <col min="4609" max="4609" width="10.42578125" style="8" customWidth="1"/>
    <col min="4610" max="4611" width="8.5703125" style="8" customWidth="1"/>
    <col min="4612" max="4612" width="6.5703125" style="8" customWidth="1"/>
    <col min="4613" max="4613" width="10.7109375" style="8" customWidth="1"/>
    <col min="4614" max="4615" width="4.85546875" style="8" customWidth="1"/>
    <col min="4616" max="4616" width="5.7109375" style="8" customWidth="1"/>
    <col min="4617" max="4617" width="7.5703125" style="8" customWidth="1"/>
    <col min="4618" max="4618" width="4.7109375" style="8" customWidth="1"/>
    <col min="4619" max="4619" width="6" style="8" customWidth="1"/>
    <col min="4620" max="4620" width="5" style="8" customWidth="1"/>
    <col min="4621" max="4621" width="4.42578125" style="8" customWidth="1"/>
    <col min="4622" max="4622" width="9.85546875" style="8" customWidth="1"/>
    <col min="4623" max="4624" width="6.7109375" style="8" customWidth="1"/>
    <col min="4625" max="4625" width="5.42578125" style="8" customWidth="1"/>
    <col min="4626" max="4628" width="5" style="8" customWidth="1"/>
    <col min="4629" max="4629" width="6.140625" style="8" customWidth="1"/>
    <col min="4630" max="4630" width="6.42578125" style="8" customWidth="1"/>
    <col min="4631" max="4631" width="8.42578125" style="8" customWidth="1"/>
    <col min="4632" max="4632" width="8.28515625" style="8" customWidth="1"/>
    <col min="4633" max="4633" width="9.85546875" style="8" customWidth="1"/>
    <col min="4634" max="4634" width="6.7109375" style="8" customWidth="1"/>
    <col min="4635" max="4635" width="10.7109375" style="8" customWidth="1"/>
    <col min="4636" max="4862" width="10.42578125" style="8"/>
    <col min="4863" max="4863" width="4.42578125" style="8" customWidth="1"/>
    <col min="4864" max="4864" width="28" style="8" customWidth="1"/>
    <col min="4865" max="4865" width="10.42578125" style="8" customWidth="1"/>
    <col min="4866" max="4867" width="8.5703125" style="8" customWidth="1"/>
    <col min="4868" max="4868" width="6.5703125" style="8" customWidth="1"/>
    <col min="4869" max="4869" width="10.7109375" style="8" customWidth="1"/>
    <col min="4870" max="4871" width="4.85546875" style="8" customWidth="1"/>
    <col min="4872" max="4872" width="5.7109375" style="8" customWidth="1"/>
    <col min="4873" max="4873" width="7.5703125" style="8" customWidth="1"/>
    <col min="4874" max="4874" width="4.7109375" style="8" customWidth="1"/>
    <col min="4875" max="4875" width="6" style="8" customWidth="1"/>
    <col min="4876" max="4876" width="5" style="8" customWidth="1"/>
    <col min="4877" max="4877" width="4.42578125" style="8" customWidth="1"/>
    <col min="4878" max="4878" width="9.85546875" style="8" customWidth="1"/>
    <col min="4879" max="4880" width="6.7109375" style="8" customWidth="1"/>
    <col min="4881" max="4881" width="5.42578125" style="8" customWidth="1"/>
    <col min="4882" max="4884" width="5" style="8" customWidth="1"/>
    <col min="4885" max="4885" width="6.140625" style="8" customWidth="1"/>
    <col min="4886" max="4886" width="6.42578125" style="8" customWidth="1"/>
    <col min="4887" max="4887" width="8.42578125" style="8" customWidth="1"/>
    <col min="4888" max="4888" width="8.28515625" style="8" customWidth="1"/>
    <col min="4889" max="4889" width="9.85546875" style="8" customWidth="1"/>
    <col min="4890" max="4890" width="6.7109375" style="8" customWidth="1"/>
    <col min="4891" max="4891" width="10.7109375" style="8" customWidth="1"/>
    <col min="4892" max="5118" width="10.42578125" style="8"/>
    <col min="5119" max="5119" width="4.42578125" style="8" customWidth="1"/>
    <col min="5120" max="5120" width="28" style="8" customWidth="1"/>
    <col min="5121" max="5121" width="10.42578125" style="8" customWidth="1"/>
    <col min="5122" max="5123" width="8.5703125" style="8" customWidth="1"/>
    <col min="5124" max="5124" width="6.5703125" style="8" customWidth="1"/>
    <col min="5125" max="5125" width="10.7109375" style="8" customWidth="1"/>
    <col min="5126" max="5127" width="4.85546875" style="8" customWidth="1"/>
    <col min="5128" max="5128" width="5.7109375" style="8" customWidth="1"/>
    <col min="5129" max="5129" width="7.5703125" style="8" customWidth="1"/>
    <col min="5130" max="5130" width="4.7109375" style="8" customWidth="1"/>
    <col min="5131" max="5131" width="6" style="8" customWidth="1"/>
    <col min="5132" max="5132" width="5" style="8" customWidth="1"/>
    <col min="5133" max="5133" width="4.42578125" style="8" customWidth="1"/>
    <col min="5134" max="5134" width="9.85546875" style="8" customWidth="1"/>
    <col min="5135" max="5136" width="6.7109375" style="8" customWidth="1"/>
    <col min="5137" max="5137" width="5.42578125" style="8" customWidth="1"/>
    <col min="5138" max="5140" width="5" style="8" customWidth="1"/>
    <col min="5141" max="5141" width="6.140625" style="8" customWidth="1"/>
    <col min="5142" max="5142" width="6.42578125" style="8" customWidth="1"/>
    <col min="5143" max="5143" width="8.42578125" style="8" customWidth="1"/>
    <col min="5144" max="5144" width="8.28515625" style="8" customWidth="1"/>
    <col min="5145" max="5145" width="9.85546875" style="8" customWidth="1"/>
    <col min="5146" max="5146" width="6.7109375" style="8" customWidth="1"/>
    <col min="5147" max="5147" width="10.7109375" style="8" customWidth="1"/>
    <col min="5148" max="5374" width="10.42578125" style="8"/>
    <col min="5375" max="5375" width="4.42578125" style="8" customWidth="1"/>
    <col min="5376" max="5376" width="28" style="8" customWidth="1"/>
    <col min="5377" max="5377" width="10.42578125" style="8" customWidth="1"/>
    <col min="5378" max="5379" width="8.5703125" style="8" customWidth="1"/>
    <col min="5380" max="5380" width="6.5703125" style="8" customWidth="1"/>
    <col min="5381" max="5381" width="10.7109375" style="8" customWidth="1"/>
    <col min="5382" max="5383" width="4.85546875" style="8" customWidth="1"/>
    <col min="5384" max="5384" width="5.7109375" style="8" customWidth="1"/>
    <col min="5385" max="5385" width="7.5703125" style="8" customWidth="1"/>
    <col min="5386" max="5386" width="4.7109375" style="8" customWidth="1"/>
    <col min="5387" max="5387" width="6" style="8" customWidth="1"/>
    <col min="5388" max="5388" width="5" style="8" customWidth="1"/>
    <col min="5389" max="5389" width="4.42578125" style="8" customWidth="1"/>
    <col min="5390" max="5390" width="9.85546875" style="8" customWidth="1"/>
    <col min="5391" max="5392" width="6.7109375" style="8" customWidth="1"/>
    <col min="5393" max="5393" width="5.42578125" style="8" customWidth="1"/>
    <col min="5394" max="5396" width="5" style="8" customWidth="1"/>
    <col min="5397" max="5397" width="6.140625" style="8" customWidth="1"/>
    <col min="5398" max="5398" width="6.42578125" style="8" customWidth="1"/>
    <col min="5399" max="5399" width="8.42578125" style="8" customWidth="1"/>
    <col min="5400" max="5400" width="8.28515625" style="8" customWidth="1"/>
    <col min="5401" max="5401" width="9.85546875" style="8" customWidth="1"/>
    <col min="5402" max="5402" width="6.7109375" style="8" customWidth="1"/>
    <col min="5403" max="5403" width="10.7109375" style="8" customWidth="1"/>
    <col min="5404" max="5630" width="10.42578125" style="8"/>
    <col min="5631" max="5631" width="4.42578125" style="8" customWidth="1"/>
    <col min="5632" max="5632" width="28" style="8" customWidth="1"/>
    <col min="5633" max="5633" width="10.42578125" style="8" customWidth="1"/>
    <col min="5634" max="5635" width="8.5703125" style="8" customWidth="1"/>
    <col min="5636" max="5636" width="6.5703125" style="8" customWidth="1"/>
    <col min="5637" max="5637" width="10.7109375" style="8" customWidth="1"/>
    <col min="5638" max="5639" width="4.85546875" style="8" customWidth="1"/>
    <col min="5640" max="5640" width="5.7109375" style="8" customWidth="1"/>
    <col min="5641" max="5641" width="7.5703125" style="8" customWidth="1"/>
    <col min="5642" max="5642" width="4.7109375" style="8" customWidth="1"/>
    <col min="5643" max="5643" width="6" style="8" customWidth="1"/>
    <col min="5644" max="5644" width="5" style="8" customWidth="1"/>
    <col min="5645" max="5645" width="4.42578125" style="8" customWidth="1"/>
    <col min="5646" max="5646" width="9.85546875" style="8" customWidth="1"/>
    <col min="5647" max="5648" width="6.7109375" style="8" customWidth="1"/>
    <col min="5649" max="5649" width="5.42578125" style="8" customWidth="1"/>
    <col min="5650" max="5652" width="5" style="8" customWidth="1"/>
    <col min="5653" max="5653" width="6.140625" style="8" customWidth="1"/>
    <col min="5654" max="5654" width="6.42578125" style="8" customWidth="1"/>
    <col min="5655" max="5655" width="8.42578125" style="8" customWidth="1"/>
    <col min="5656" max="5656" width="8.28515625" style="8" customWidth="1"/>
    <col min="5657" max="5657" width="9.85546875" style="8" customWidth="1"/>
    <col min="5658" max="5658" width="6.7109375" style="8" customWidth="1"/>
    <col min="5659" max="5659" width="10.7109375" style="8" customWidth="1"/>
    <col min="5660" max="5886" width="10.42578125" style="8"/>
    <col min="5887" max="5887" width="4.42578125" style="8" customWidth="1"/>
    <col min="5888" max="5888" width="28" style="8" customWidth="1"/>
    <col min="5889" max="5889" width="10.42578125" style="8" customWidth="1"/>
    <col min="5890" max="5891" width="8.5703125" style="8" customWidth="1"/>
    <col min="5892" max="5892" width="6.5703125" style="8" customWidth="1"/>
    <col min="5893" max="5893" width="10.7109375" style="8" customWidth="1"/>
    <col min="5894" max="5895" width="4.85546875" style="8" customWidth="1"/>
    <col min="5896" max="5896" width="5.7109375" style="8" customWidth="1"/>
    <col min="5897" max="5897" width="7.5703125" style="8" customWidth="1"/>
    <col min="5898" max="5898" width="4.7109375" style="8" customWidth="1"/>
    <col min="5899" max="5899" width="6" style="8" customWidth="1"/>
    <col min="5900" max="5900" width="5" style="8" customWidth="1"/>
    <col min="5901" max="5901" width="4.42578125" style="8" customWidth="1"/>
    <col min="5902" max="5902" width="9.85546875" style="8" customWidth="1"/>
    <col min="5903" max="5904" width="6.7109375" style="8" customWidth="1"/>
    <col min="5905" max="5905" width="5.42578125" style="8" customWidth="1"/>
    <col min="5906" max="5908" width="5" style="8" customWidth="1"/>
    <col min="5909" max="5909" width="6.140625" style="8" customWidth="1"/>
    <col min="5910" max="5910" width="6.42578125" style="8" customWidth="1"/>
    <col min="5911" max="5911" width="8.42578125" style="8" customWidth="1"/>
    <col min="5912" max="5912" width="8.28515625" style="8" customWidth="1"/>
    <col min="5913" max="5913" width="9.85546875" style="8" customWidth="1"/>
    <col min="5914" max="5914" width="6.7109375" style="8" customWidth="1"/>
    <col min="5915" max="5915" width="10.7109375" style="8" customWidth="1"/>
    <col min="5916" max="6142" width="10.42578125" style="8"/>
    <col min="6143" max="6143" width="4.42578125" style="8" customWidth="1"/>
    <col min="6144" max="6144" width="28" style="8" customWidth="1"/>
    <col min="6145" max="6145" width="10.42578125" style="8" customWidth="1"/>
    <col min="6146" max="6147" width="8.5703125" style="8" customWidth="1"/>
    <col min="6148" max="6148" width="6.5703125" style="8" customWidth="1"/>
    <col min="6149" max="6149" width="10.7109375" style="8" customWidth="1"/>
    <col min="6150" max="6151" width="4.85546875" style="8" customWidth="1"/>
    <col min="6152" max="6152" width="5.7109375" style="8" customWidth="1"/>
    <col min="6153" max="6153" width="7.5703125" style="8" customWidth="1"/>
    <col min="6154" max="6154" width="4.7109375" style="8" customWidth="1"/>
    <col min="6155" max="6155" width="6" style="8" customWidth="1"/>
    <col min="6156" max="6156" width="5" style="8" customWidth="1"/>
    <col min="6157" max="6157" width="4.42578125" style="8" customWidth="1"/>
    <col min="6158" max="6158" width="9.85546875" style="8" customWidth="1"/>
    <col min="6159" max="6160" width="6.7109375" style="8" customWidth="1"/>
    <col min="6161" max="6161" width="5.42578125" style="8" customWidth="1"/>
    <col min="6162" max="6164" width="5" style="8" customWidth="1"/>
    <col min="6165" max="6165" width="6.140625" style="8" customWidth="1"/>
    <col min="6166" max="6166" width="6.42578125" style="8" customWidth="1"/>
    <col min="6167" max="6167" width="8.42578125" style="8" customWidth="1"/>
    <col min="6168" max="6168" width="8.28515625" style="8" customWidth="1"/>
    <col min="6169" max="6169" width="9.85546875" style="8" customWidth="1"/>
    <col min="6170" max="6170" width="6.7109375" style="8" customWidth="1"/>
    <col min="6171" max="6171" width="10.7109375" style="8" customWidth="1"/>
    <col min="6172" max="6398" width="10.42578125" style="8"/>
    <col min="6399" max="6399" width="4.42578125" style="8" customWidth="1"/>
    <col min="6400" max="6400" width="28" style="8" customWidth="1"/>
    <col min="6401" max="6401" width="10.42578125" style="8" customWidth="1"/>
    <col min="6402" max="6403" width="8.5703125" style="8" customWidth="1"/>
    <col min="6404" max="6404" width="6.5703125" style="8" customWidth="1"/>
    <col min="6405" max="6405" width="10.7109375" style="8" customWidth="1"/>
    <col min="6406" max="6407" width="4.85546875" style="8" customWidth="1"/>
    <col min="6408" max="6408" width="5.7109375" style="8" customWidth="1"/>
    <col min="6409" max="6409" width="7.5703125" style="8" customWidth="1"/>
    <col min="6410" max="6410" width="4.7109375" style="8" customWidth="1"/>
    <col min="6411" max="6411" width="6" style="8" customWidth="1"/>
    <col min="6412" max="6412" width="5" style="8" customWidth="1"/>
    <col min="6413" max="6413" width="4.42578125" style="8" customWidth="1"/>
    <col min="6414" max="6414" width="9.85546875" style="8" customWidth="1"/>
    <col min="6415" max="6416" width="6.7109375" style="8" customWidth="1"/>
    <col min="6417" max="6417" width="5.42578125" style="8" customWidth="1"/>
    <col min="6418" max="6420" width="5" style="8" customWidth="1"/>
    <col min="6421" max="6421" width="6.140625" style="8" customWidth="1"/>
    <col min="6422" max="6422" width="6.42578125" style="8" customWidth="1"/>
    <col min="6423" max="6423" width="8.42578125" style="8" customWidth="1"/>
    <col min="6424" max="6424" width="8.28515625" style="8" customWidth="1"/>
    <col min="6425" max="6425" width="9.85546875" style="8" customWidth="1"/>
    <col min="6426" max="6426" width="6.7109375" style="8" customWidth="1"/>
    <col min="6427" max="6427" width="10.7109375" style="8" customWidth="1"/>
    <col min="6428" max="6654" width="10.42578125" style="8"/>
    <col min="6655" max="6655" width="4.42578125" style="8" customWidth="1"/>
    <col min="6656" max="6656" width="28" style="8" customWidth="1"/>
    <col min="6657" max="6657" width="10.42578125" style="8" customWidth="1"/>
    <col min="6658" max="6659" width="8.5703125" style="8" customWidth="1"/>
    <col min="6660" max="6660" width="6.5703125" style="8" customWidth="1"/>
    <col min="6661" max="6661" width="10.7109375" style="8" customWidth="1"/>
    <col min="6662" max="6663" width="4.85546875" style="8" customWidth="1"/>
    <col min="6664" max="6664" width="5.7109375" style="8" customWidth="1"/>
    <col min="6665" max="6665" width="7.5703125" style="8" customWidth="1"/>
    <col min="6666" max="6666" width="4.7109375" style="8" customWidth="1"/>
    <col min="6667" max="6667" width="6" style="8" customWidth="1"/>
    <col min="6668" max="6668" width="5" style="8" customWidth="1"/>
    <col min="6669" max="6669" width="4.42578125" style="8" customWidth="1"/>
    <col min="6670" max="6670" width="9.85546875" style="8" customWidth="1"/>
    <col min="6671" max="6672" width="6.7109375" style="8" customWidth="1"/>
    <col min="6673" max="6673" width="5.42578125" style="8" customWidth="1"/>
    <col min="6674" max="6676" width="5" style="8" customWidth="1"/>
    <col min="6677" max="6677" width="6.140625" style="8" customWidth="1"/>
    <col min="6678" max="6678" width="6.42578125" style="8" customWidth="1"/>
    <col min="6679" max="6679" width="8.42578125" style="8" customWidth="1"/>
    <col min="6680" max="6680" width="8.28515625" style="8" customWidth="1"/>
    <col min="6681" max="6681" width="9.85546875" style="8" customWidth="1"/>
    <col min="6682" max="6682" width="6.7109375" style="8" customWidth="1"/>
    <col min="6683" max="6683" width="10.7109375" style="8" customWidth="1"/>
    <col min="6684" max="6910" width="10.42578125" style="8"/>
    <col min="6911" max="6911" width="4.42578125" style="8" customWidth="1"/>
    <col min="6912" max="6912" width="28" style="8" customWidth="1"/>
    <col min="6913" max="6913" width="10.42578125" style="8" customWidth="1"/>
    <col min="6914" max="6915" width="8.5703125" style="8" customWidth="1"/>
    <col min="6916" max="6916" width="6.5703125" style="8" customWidth="1"/>
    <col min="6917" max="6917" width="10.7109375" style="8" customWidth="1"/>
    <col min="6918" max="6919" width="4.85546875" style="8" customWidth="1"/>
    <col min="6920" max="6920" width="5.7109375" style="8" customWidth="1"/>
    <col min="6921" max="6921" width="7.5703125" style="8" customWidth="1"/>
    <col min="6922" max="6922" width="4.7109375" style="8" customWidth="1"/>
    <col min="6923" max="6923" width="6" style="8" customWidth="1"/>
    <col min="6924" max="6924" width="5" style="8" customWidth="1"/>
    <col min="6925" max="6925" width="4.42578125" style="8" customWidth="1"/>
    <col min="6926" max="6926" width="9.85546875" style="8" customWidth="1"/>
    <col min="6927" max="6928" width="6.7109375" style="8" customWidth="1"/>
    <col min="6929" max="6929" width="5.42578125" style="8" customWidth="1"/>
    <col min="6930" max="6932" width="5" style="8" customWidth="1"/>
    <col min="6933" max="6933" width="6.140625" style="8" customWidth="1"/>
    <col min="6934" max="6934" width="6.42578125" style="8" customWidth="1"/>
    <col min="6935" max="6935" width="8.42578125" style="8" customWidth="1"/>
    <col min="6936" max="6936" width="8.28515625" style="8" customWidth="1"/>
    <col min="6937" max="6937" width="9.85546875" style="8" customWidth="1"/>
    <col min="6938" max="6938" width="6.7109375" style="8" customWidth="1"/>
    <col min="6939" max="6939" width="10.7109375" style="8" customWidth="1"/>
    <col min="6940" max="7166" width="10.42578125" style="8"/>
    <col min="7167" max="7167" width="4.42578125" style="8" customWidth="1"/>
    <col min="7168" max="7168" width="28" style="8" customWidth="1"/>
    <col min="7169" max="7169" width="10.42578125" style="8" customWidth="1"/>
    <col min="7170" max="7171" width="8.5703125" style="8" customWidth="1"/>
    <col min="7172" max="7172" width="6.5703125" style="8" customWidth="1"/>
    <col min="7173" max="7173" width="10.7109375" style="8" customWidth="1"/>
    <col min="7174" max="7175" width="4.85546875" style="8" customWidth="1"/>
    <col min="7176" max="7176" width="5.7109375" style="8" customWidth="1"/>
    <col min="7177" max="7177" width="7.5703125" style="8" customWidth="1"/>
    <col min="7178" max="7178" width="4.7109375" style="8" customWidth="1"/>
    <col min="7179" max="7179" width="6" style="8" customWidth="1"/>
    <col min="7180" max="7180" width="5" style="8" customWidth="1"/>
    <col min="7181" max="7181" width="4.42578125" style="8" customWidth="1"/>
    <col min="7182" max="7182" width="9.85546875" style="8" customWidth="1"/>
    <col min="7183" max="7184" width="6.7109375" style="8" customWidth="1"/>
    <col min="7185" max="7185" width="5.42578125" style="8" customWidth="1"/>
    <col min="7186" max="7188" width="5" style="8" customWidth="1"/>
    <col min="7189" max="7189" width="6.140625" style="8" customWidth="1"/>
    <col min="7190" max="7190" width="6.42578125" style="8" customWidth="1"/>
    <col min="7191" max="7191" width="8.42578125" style="8" customWidth="1"/>
    <col min="7192" max="7192" width="8.28515625" style="8" customWidth="1"/>
    <col min="7193" max="7193" width="9.85546875" style="8" customWidth="1"/>
    <col min="7194" max="7194" width="6.7109375" style="8" customWidth="1"/>
    <col min="7195" max="7195" width="10.7109375" style="8" customWidth="1"/>
    <col min="7196" max="7422" width="10.42578125" style="8"/>
    <col min="7423" max="7423" width="4.42578125" style="8" customWidth="1"/>
    <col min="7424" max="7424" width="28" style="8" customWidth="1"/>
    <col min="7425" max="7425" width="10.42578125" style="8" customWidth="1"/>
    <col min="7426" max="7427" width="8.5703125" style="8" customWidth="1"/>
    <col min="7428" max="7428" width="6.5703125" style="8" customWidth="1"/>
    <col min="7429" max="7429" width="10.7109375" style="8" customWidth="1"/>
    <col min="7430" max="7431" width="4.85546875" style="8" customWidth="1"/>
    <col min="7432" max="7432" width="5.7109375" style="8" customWidth="1"/>
    <col min="7433" max="7433" width="7.5703125" style="8" customWidth="1"/>
    <col min="7434" max="7434" width="4.7109375" style="8" customWidth="1"/>
    <col min="7435" max="7435" width="6" style="8" customWidth="1"/>
    <col min="7436" max="7436" width="5" style="8" customWidth="1"/>
    <col min="7437" max="7437" width="4.42578125" style="8" customWidth="1"/>
    <col min="7438" max="7438" width="9.85546875" style="8" customWidth="1"/>
    <col min="7439" max="7440" width="6.7109375" style="8" customWidth="1"/>
    <col min="7441" max="7441" width="5.42578125" style="8" customWidth="1"/>
    <col min="7442" max="7444" width="5" style="8" customWidth="1"/>
    <col min="7445" max="7445" width="6.140625" style="8" customWidth="1"/>
    <col min="7446" max="7446" width="6.42578125" style="8" customWidth="1"/>
    <col min="7447" max="7447" width="8.42578125" style="8" customWidth="1"/>
    <col min="7448" max="7448" width="8.28515625" style="8" customWidth="1"/>
    <col min="7449" max="7449" width="9.85546875" style="8" customWidth="1"/>
    <col min="7450" max="7450" width="6.7109375" style="8" customWidth="1"/>
    <col min="7451" max="7451" width="10.7109375" style="8" customWidth="1"/>
    <col min="7452" max="7678" width="10.42578125" style="8"/>
    <col min="7679" max="7679" width="4.42578125" style="8" customWidth="1"/>
    <col min="7680" max="7680" width="28" style="8" customWidth="1"/>
    <col min="7681" max="7681" width="10.42578125" style="8" customWidth="1"/>
    <col min="7682" max="7683" width="8.5703125" style="8" customWidth="1"/>
    <col min="7684" max="7684" width="6.5703125" style="8" customWidth="1"/>
    <col min="7685" max="7685" width="10.7109375" style="8" customWidth="1"/>
    <col min="7686" max="7687" width="4.85546875" style="8" customWidth="1"/>
    <col min="7688" max="7688" width="5.7109375" style="8" customWidth="1"/>
    <col min="7689" max="7689" width="7.5703125" style="8" customWidth="1"/>
    <col min="7690" max="7690" width="4.7109375" style="8" customWidth="1"/>
    <col min="7691" max="7691" width="6" style="8" customWidth="1"/>
    <col min="7692" max="7692" width="5" style="8" customWidth="1"/>
    <col min="7693" max="7693" width="4.42578125" style="8" customWidth="1"/>
    <col min="7694" max="7694" width="9.85546875" style="8" customWidth="1"/>
    <col min="7695" max="7696" width="6.7109375" style="8" customWidth="1"/>
    <col min="7697" max="7697" width="5.42578125" style="8" customWidth="1"/>
    <col min="7698" max="7700" width="5" style="8" customWidth="1"/>
    <col min="7701" max="7701" width="6.140625" style="8" customWidth="1"/>
    <col min="7702" max="7702" width="6.42578125" style="8" customWidth="1"/>
    <col min="7703" max="7703" width="8.42578125" style="8" customWidth="1"/>
    <col min="7704" max="7704" width="8.28515625" style="8" customWidth="1"/>
    <col min="7705" max="7705" width="9.85546875" style="8" customWidth="1"/>
    <col min="7706" max="7706" width="6.7109375" style="8" customWidth="1"/>
    <col min="7707" max="7707" width="10.7109375" style="8" customWidth="1"/>
    <col min="7708" max="7934" width="10.42578125" style="8"/>
    <col min="7935" max="7935" width="4.42578125" style="8" customWidth="1"/>
    <col min="7936" max="7936" width="28" style="8" customWidth="1"/>
    <col min="7937" max="7937" width="10.42578125" style="8" customWidth="1"/>
    <col min="7938" max="7939" width="8.5703125" style="8" customWidth="1"/>
    <col min="7940" max="7940" width="6.5703125" style="8" customWidth="1"/>
    <col min="7941" max="7941" width="10.7109375" style="8" customWidth="1"/>
    <col min="7942" max="7943" width="4.85546875" style="8" customWidth="1"/>
    <col min="7944" max="7944" width="5.7109375" style="8" customWidth="1"/>
    <col min="7945" max="7945" width="7.5703125" style="8" customWidth="1"/>
    <col min="7946" max="7946" width="4.7109375" style="8" customWidth="1"/>
    <col min="7947" max="7947" width="6" style="8" customWidth="1"/>
    <col min="7948" max="7948" width="5" style="8" customWidth="1"/>
    <col min="7949" max="7949" width="4.42578125" style="8" customWidth="1"/>
    <col min="7950" max="7950" width="9.85546875" style="8" customWidth="1"/>
    <col min="7951" max="7952" width="6.7109375" style="8" customWidth="1"/>
    <col min="7953" max="7953" width="5.42578125" style="8" customWidth="1"/>
    <col min="7954" max="7956" width="5" style="8" customWidth="1"/>
    <col min="7957" max="7957" width="6.140625" style="8" customWidth="1"/>
    <col min="7958" max="7958" width="6.42578125" style="8" customWidth="1"/>
    <col min="7959" max="7959" width="8.42578125" style="8" customWidth="1"/>
    <col min="7960" max="7960" width="8.28515625" style="8" customWidth="1"/>
    <col min="7961" max="7961" width="9.85546875" style="8" customWidth="1"/>
    <col min="7962" max="7962" width="6.7109375" style="8" customWidth="1"/>
    <col min="7963" max="7963" width="10.7109375" style="8" customWidth="1"/>
    <col min="7964" max="8190" width="10.42578125" style="8"/>
    <col min="8191" max="8191" width="4.42578125" style="8" customWidth="1"/>
    <col min="8192" max="8192" width="28" style="8" customWidth="1"/>
    <col min="8193" max="8193" width="10.42578125" style="8" customWidth="1"/>
    <col min="8194" max="8195" width="8.5703125" style="8" customWidth="1"/>
    <col min="8196" max="8196" width="6.5703125" style="8" customWidth="1"/>
    <col min="8197" max="8197" width="10.7109375" style="8" customWidth="1"/>
    <col min="8198" max="8199" width="4.85546875" style="8" customWidth="1"/>
    <col min="8200" max="8200" width="5.7109375" style="8" customWidth="1"/>
    <col min="8201" max="8201" width="7.5703125" style="8" customWidth="1"/>
    <col min="8202" max="8202" width="4.7109375" style="8" customWidth="1"/>
    <col min="8203" max="8203" width="6" style="8" customWidth="1"/>
    <col min="8204" max="8204" width="5" style="8" customWidth="1"/>
    <col min="8205" max="8205" width="4.42578125" style="8" customWidth="1"/>
    <col min="8206" max="8206" width="9.85546875" style="8" customWidth="1"/>
    <col min="8207" max="8208" width="6.7109375" style="8" customWidth="1"/>
    <col min="8209" max="8209" width="5.42578125" style="8" customWidth="1"/>
    <col min="8210" max="8212" width="5" style="8" customWidth="1"/>
    <col min="8213" max="8213" width="6.140625" style="8" customWidth="1"/>
    <col min="8214" max="8214" width="6.42578125" style="8" customWidth="1"/>
    <col min="8215" max="8215" width="8.42578125" style="8" customWidth="1"/>
    <col min="8216" max="8216" width="8.28515625" style="8" customWidth="1"/>
    <col min="8217" max="8217" width="9.85546875" style="8" customWidth="1"/>
    <col min="8218" max="8218" width="6.7109375" style="8" customWidth="1"/>
    <col min="8219" max="8219" width="10.7109375" style="8" customWidth="1"/>
    <col min="8220" max="8446" width="10.42578125" style="8"/>
    <col min="8447" max="8447" width="4.42578125" style="8" customWidth="1"/>
    <col min="8448" max="8448" width="28" style="8" customWidth="1"/>
    <col min="8449" max="8449" width="10.42578125" style="8" customWidth="1"/>
    <col min="8450" max="8451" width="8.5703125" style="8" customWidth="1"/>
    <col min="8452" max="8452" width="6.5703125" style="8" customWidth="1"/>
    <col min="8453" max="8453" width="10.7109375" style="8" customWidth="1"/>
    <col min="8454" max="8455" width="4.85546875" style="8" customWidth="1"/>
    <col min="8456" max="8456" width="5.7109375" style="8" customWidth="1"/>
    <col min="8457" max="8457" width="7.5703125" style="8" customWidth="1"/>
    <col min="8458" max="8458" width="4.7109375" style="8" customWidth="1"/>
    <col min="8459" max="8459" width="6" style="8" customWidth="1"/>
    <col min="8460" max="8460" width="5" style="8" customWidth="1"/>
    <col min="8461" max="8461" width="4.42578125" style="8" customWidth="1"/>
    <col min="8462" max="8462" width="9.85546875" style="8" customWidth="1"/>
    <col min="8463" max="8464" width="6.7109375" style="8" customWidth="1"/>
    <col min="8465" max="8465" width="5.42578125" style="8" customWidth="1"/>
    <col min="8466" max="8468" width="5" style="8" customWidth="1"/>
    <col min="8469" max="8469" width="6.140625" style="8" customWidth="1"/>
    <col min="8470" max="8470" width="6.42578125" style="8" customWidth="1"/>
    <col min="8471" max="8471" width="8.42578125" style="8" customWidth="1"/>
    <col min="8472" max="8472" width="8.28515625" style="8" customWidth="1"/>
    <col min="8473" max="8473" width="9.85546875" style="8" customWidth="1"/>
    <col min="8474" max="8474" width="6.7109375" style="8" customWidth="1"/>
    <col min="8475" max="8475" width="10.7109375" style="8" customWidth="1"/>
    <col min="8476" max="8702" width="10.42578125" style="8"/>
    <col min="8703" max="8703" width="4.42578125" style="8" customWidth="1"/>
    <col min="8704" max="8704" width="28" style="8" customWidth="1"/>
    <col min="8705" max="8705" width="10.42578125" style="8" customWidth="1"/>
    <col min="8706" max="8707" width="8.5703125" style="8" customWidth="1"/>
    <col min="8708" max="8708" width="6.5703125" style="8" customWidth="1"/>
    <col min="8709" max="8709" width="10.7109375" style="8" customWidth="1"/>
    <col min="8710" max="8711" width="4.85546875" style="8" customWidth="1"/>
    <col min="8712" max="8712" width="5.7109375" style="8" customWidth="1"/>
    <col min="8713" max="8713" width="7.5703125" style="8" customWidth="1"/>
    <col min="8714" max="8714" width="4.7109375" style="8" customWidth="1"/>
    <col min="8715" max="8715" width="6" style="8" customWidth="1"/>
    <col min="8716" max="8716" width="5" style="8" customWidth="1"/>
    <col min="8717" max="8717" width="4.42578125" style="8" customWidth="1"/>
    <col min="8718" max="8718" width="9.85546875" style="8" customWidth="1"/>
    <col min="8719" max="8720" width="6.7109375" style="8" customWidth="1"/>
    <col min="8721" max="8721" width="5.42578125" style="8" customWidth="1"/>
    <col min="8722" max="8724" width="5" style="8" customWidth="1"/>
    <col min="8725" max="8725" width="6.140625" style="8" customWidth="1"/>
    <col min="8726" max="8726" width="6.42578125" style="8" customWidth="1"/>
    <col min="8727" max="8727" width="8.42578125" style="8" customWidth="1"/>
    <col min="8728" max="8728" width="8.28515625" style="8" customWidth="1"/>
    <col min="8729" max="8729" width="9.85546875" style="8" customWidth="1"/>
    <col min="8730" max="8730" width="6.7109375" style="8" customWidth="1"/>
    <col min="8731" max="8731" width="10.7109375" style="8" customWidth="1"/>
    <col min="8732" max="8958" width="10.42578125" style="8"/>
    <col min="8959" max="8959" width="4.42578125" style="8" customWidth="1"/>
    <col min="8960" max="8960" width="28" style="8" customWidth="1"/>
    <col min="8961" max="8961" width="10.42578125" style="8" customWidth="1"/>
    <col min="8962" max="8963" width="8.5703125" style="8" customWidth="1"/>
    <col min="8964" max="8964" width="6.5703125" style="8" customWidth="1"/>
    <col min="8965" max="8965" width="10.7109375" style="8" customWidth="1"/>
    <col min="8966" max="8967" width="4.85546875" style="8" customWidth="1"/>
    <col min="8968" max="8968" width="5.7109375" style="8" customWidth="1"/>
    <col min="8969" max="8969" width="7.5703125" style="8" customWidth="1"/>
    <col min="8970" max="8970" width="4.7109375" style="8" customWidth="1"/>
    <col min="8971" max="8971" width="6" style="8" customWidth="1"/>
    <col min="8972" max="8972" width="5" style="8" customWidth="1"/>
    <col min="8973" max="8973" width="4.42578125" style="8" customWidth="1"/>
    <col min="8974" max="8974" width="9.85546875" style="8" customWidth="1"/>
    <col min="8975" max="8976" width="6.7109375" style="8" customWidth="1"/>
    <col min="8977" max="8977" width="5.42578125" style="8" customWidth="1"/>
    <col min="8978" max="8980" width="5" style="8" customWidth="1"/>
    <col min="8981" max="8981" width="6.140625" style="8" customWidth="1"/>
    <col min="8982" max="8982" width="6.42578125" style="8" customWidth="1"/>
    <col min="8983" max="8983" width="8.42578125" style="8" customWidth="1"/>
    <col min="8984" max="8984" width="8.28515625" style="8" customWidth="1"/>
    <col min="8985" max="8985" width="9.85546875" style="8" customWidth="1"/>
    <col min="8986" max="8986" width="6.7109375" style="8" customWidth="1"/>
    <col min="8987" max="8987" width="10.7109375" style="8" customWidth="1"/>
    <col min="8988" max="9214" width="10.42578125" style="8"/>
    <col min="9215" max="9215" width="4.42578125" style="8" customWidth="1"/>
    <col min="9216" max="9216" width="28" style="8" customWidth="1"/>
    <col min="9217" max="9217" width="10.42578125" style="8" customWidth="1"/>
    <col min="9218" max="9219" width="8.5703125" style="8" customWidth="1"/>
    <col min="9220" max="9220" width="6.5703125" style="8" customWidth="1"/>
    <col min="9221" max="9221" width="10.7109375" style="8" customWidth="1"/>
    <col min="9222" max="9223" width="4.85546875" style="8" customWidth="1"/>
    <col min="9224" max="9224" width="5.7109375" style="8" customWidth="1"/>
    <col min="9225" max="9225" width="7.5703125" style="8" customWidth="1"/>
    <col min="9226" max="9226" width="4.7109375" style="8" customWidth="1"/>
    <col min="9227" max="9227" width="6" style="8" customWidth="1"/>
    <col min="9228" max="9228" width="5" style="8" customWidth="1"/>
    <col min="9229" max="9229" width="4.42578125" style="8" customWidth="1"/>
    <col min="9230" max="9230" width="9.85546875" style="8" customWidth="1"/>
    <col min="9231" max="9232" width="6.7109375" style="8" customWidth="1"/>
    <col min="9233" max="9233" width="5.42578125" style="8" customWidth="1"/>
    <col min="9234" max="9236" width="5" style="8" customWidth="1"/>
    <col min="9237" max="9237" width="6.140625" style="8" customWidth="1"/>
    <col min="9238" max="9238" width="6.42578125" style="8" customWidth="1"/>
    <col min="9239" max="9239" width="8.42578125" style="8" customWidth="1"/>
    <col min="9240" max="9240" width="8.28515625" style="8" customWidth="1"/>
    <col min="9241" max="9241" width="9.85546875" style="8" customWidth="1"/>
    <col min="9242" max="9242" width="6.7109375" style="8" customWidth="1"/>
    <col min="9243" max="9243" width="10.7109375" style="8" customWidth="1"/>
    <col min="9244" max="9470" width="10.42578125" style="8"/>
    <col min="9471" max="9471" width="4.42578125" style="8" customWidth="1"/>
    <col min="9472" max="9472" width="28" style="8" customWidth="1"/>
    <col min="9473" max="9473" width="10.42578125" style="8" customWidth="1"/>
    <col min="9474" max="9475" width="8.5703125" style="8" customWidth="1"/>
    <col min="9476" max="9476" width="6.5703125" style="8" customWidth="1"/>
    <col min="9477" max="9477" width="10.7109375" style="8" customWidth="1"/>
    <col min="9478" max="9479" width="4.85546875" style="8" customWidth="1"/>
    <col min="9480" max="9480" width="5.7109375" style="8" customWidth="1"/>
    <col min="9481" max="9481" width="7.5703125" style="8" customWidth="1"/>
    <col min="9482" max="9482" width="4.7109375" style="8" customWidth="1"/>
    <col min="9483" max="9483" width="6" style="8" customWidth="1"/>
    <col min="9484" max="9484" width="5" style="8" customWidth="1"/>
    <col min="9485" max="9485" width="4.42578125" style="8" customWidth="1"/>
    <col min="9486" max="9486" width="9.85546875" style="8" customWidth="1"/>
    <col min="9487" max="9488" width="6.7109375" style="8" customWidth="1"/>
    <col min="9489" max="9489" width="5.42578125" style="8" customWidth="1"/>
    <col min="9490" max="9492" width="5" style="8" customWidth="1"/>
    <col min="9493" max="9493" width="6.140625" style="8" customWidth="1"/>
    <col min="9494" max="9494" width="6.42578125" style="8" customWidth="1"/>
    <col min="9495" max="9495" width="8.42578125" style="8" customWidth="1"/>
    <col min="9496" max="9496" width="8.28515625" style="8" customWidth="1"/>
    <col min="9497" max="9497" width="9.85546875" style="8" customWidth="1"/>
    <col min="9498" max="9498" width="6.7109375" style="8" customWidth="1"/>
    <col min="9499" max="9499" width="10.7109375" style="8" customWidth="1"/>
    <col min="9500" max="9726" width="10.42578125" style="8"/>
    <col min="9727" max="9727" width="4.42578125" style="8" customWidth="1"/>
    <col min="9728" max="9728" width="28" style="8" customWidth="1"/>
    <col min="9729" max="9729" width="10.42578125" style="8" customWidth="1"/>
    <col min="9730" max="9731" width="8.5703125" style="8" customWidth="1"/>
    <col min="9732" max="9732" width="6.5703125" style="8" customWidth="1"/>
    <col min="9733" max="9733" width="10.7109375" style="8" customWidth="1"/>
    <col min="9734" max="9735" width="4.85546875" style="8" customWidth="1"/>
    <col min="9736" max="9736" width="5.7109375" style="8" customWidth="1"/>
    <col min="9737" max="9737" width="7.5703125" style="8" customWidth="1"/>
    <col min="9738" max="9738" width="4.7109375" style="8" customWidth="1"/>
    <col min="9739" max="9739" width="6" style="8" customWidth="1"/>
    <col min="9740" max="9740" width="5" style="8" customWidth="1"/>
    <col min="9741" max="9741" width="4.42578125" style="8" customWidth="1"/>
    <col min="9742" max="9742" width="9.85546875" style="8" customWidth="1"/>
    <col min="9743" max="9744" width="6.7109375" style="8" customWidth="1"/>
    <col min="9745" max="9745" width="5.42578125" style="8" customWidth="1"/>
    <col min="9746" max="9748" width="5" style="8" customWidth="1"/>
    <col min="9749" max="9749" width="6.140625" style="8" customWidth="1"/>
    <col min="9750" max="9750" width="6.42578125" style="8" customWidth="1"/>
    <col min="9751" max="9751" width="8.42578125" style="8" customWidth="1"/>
    <col min="9752" max="9752" width="8.28515625" style="8" customWidth="1"/>
    <col min="9753" max="9753" width="9.85546875" style="8" customWidth="1"/>
    <col min="9754" max="9754" width="6.7109375" style="8" customWidth="1"/>
    <col min="9755" max="9755" width="10.7109375" style="8" customWidth="1"/>
    <col min="9756" max="9982" width="10.42578125" style="8"/>
    <col min="9983" max="9983" width="4.42578125" style="8" customWidth="1"/>
    <col min="9984" max="9984" width="28" style="8" customWidth="1"/>
    <col min="9985" max="9985" width="10.42578125" style="8" customWidth="1"/>
    <col min="9986" max="9987" width="8.5703125" style="8" customWidth="1"/>
    <col min="9988" max="9988" width="6.5703125" style="8" customWidth="1"/>
    <col min="9989" max="9989" width="10.7109375" style="8" customWidth="1"/>
    <col min="9990" max="9991" width="4.85546875" style="8" customWidth="1"/>
    <col min="9992" max="9992" width="5.7109375" style="8" customWidth="1"/>
    <col min="9993" max="9993" width="7.5703125" style="8" customWidth="1"/>
    <col min="9994" max="9994" width="4.7109375" style="8" customWidth="1"/>
    <col min="9995" max="9995" width="6" style="8" customWidth="1"/>
    <col min="9996" max="9996" width="5" style="8" customWidth="1"/>
    <col min="9997" max="9997" width="4.42578125" style="8" customWidth="1"/>
    <col min="9998" max="9998" width="9.85546875" style="8" customWidth="1"/>
    <col min="9999" max="10000" width="6.7109375" style="8" customWidth="1"/>
    <col min="10001" max="10001" width="5.42578125" style="8" customWidth="1"/>
    <col min="10002" max="10004" width="5" style="8" customWidth="1"/>
    <col min="10005" max="10005" width="6.140625" style="8" customWidth="1"/>
    <col min="10006" max="10006" width="6.42578125" style="8" customWidth="1"/>
    <col min="10007" max="10007" width="8.42578125" style="8" customWidth="1"/>
    <col min="10008" max="10008" width="8.28515625" style="8" customWidth="1"/>
    <col min="10009" max="10009" width="9.85546875" style="8" customWidth="1"/>
    <col min="10010" max="10010" width="6.7109375" style="8" customWidth="1"/>
    <col min="10011" max="10011" width="10.7109375" style="8" customWidth="1"/>
    <col min="10012" max="10238" width="10.42578125" style="8"/>
    <col min="10239" max="10239" width="4.42578125" style="8" customWidth="1"/>
    <col min="10240" max="10240" width="28" style="8" customWidth="1"/>
    <col min="10241" max="10241" width="10.42578125" style="8" customWidth="1"/>
    <col min="10242" max="10243" width="8.5703125" style="8" customWidth="1"/>
    <col min="10244" max="10244" width="6.5703125" style="8" customWidth="1"/>
    <col min="10245" max="10245" width="10.7109375" style="8" customWidth="1"/>
    <col min="10246" max="10247" width="4.85546875" style="8" customWidth="1"/>
    <col min="10248" max="10248" width="5.7109375" style="8" customWidth="1"/>
    <col min="10249" max="10249" width="7.5703125" style="8" customWidth="1"/>
    <col min="10250" max="10250" width="4.7109375" style="8" customWidth="1"/>
    <col min="10251" max="10251" width="6" style="8" customWidth="1"/>
    <col min="10252" max="10252" width="5" style="8" customWidth="1"/>
    <col min="10253" max="10253" width="4.42578125" style="8" customWidth="1"/>
    <col min="10254" max="10254" width="9.85546875" style="8" customWidth="1"/>
    <col min="10255" max="10256" width="6.7109375" style="8" customWidth="1"/>
    <col min="10257" max="10257" width="5.42578125" style="8" customWidth="1"/>
    <col min="10258" max="10260" width="5" style="8" customWidth="1"/>
    <col min="10261" max="10261" width="6.140625" style="8" customWidth="1"/>
    <col min="10262" max="10262" width="6.42578125" style="8" customWidth="1"/>
    <col min="10263" max="10263" width="8.42578125" style="8" customWidth="1"/>
    <col min="10264" max="10264" width="8.28515625" style="8" customWidth="1"/>
    <col min="10265" max="10265" width="9.85546875" style="8" customWidth="1"/>
    <col min="10266" max="10266" width="6.7109375" style="8" customWidth="1"/>
    <col min="10267" max="10267" width="10.7109375" style="8" customWidth="1"/>
    <col min="10268" max="10494" width="10.42578125" style="8"/>
    <col min="10495" max="10495" width="4.42578125" style="8" customWidth="1"/>
    <col min="10496" max="10496" width="28" style="8" customWidth="1"/>
    <col min="10497" max="10497" width="10.42578125" style="8" customWidth="1"/>
    <col min="10498" max="10499" width="8.5703125" style="8" customWidth="1"/>
    <col min="10500" max="10500" width="6.5703125" style="8" customWidth="1"/>
    <col min="10501" max="10501" width="10.7109375" style="8" customWidth="1"/>
    <col min="10502" max="10503" width="4.85546875" style="8" customWidth="1"/>
    <col min="10504" max="10504" width="5.7109375" style="8" customWidth="1"/>
    <col min="10505" max="10505" width="7.5703125" style="8" customWidth="1"/>
    <col min="10506" max="10506" width="4.7109375" style="8" customWidth="1"/>
    <col min="10507" max="10507" width="6" style="8" customWidth="1"/>
    <col min="10508" max="10508" width="5" style="8" customWidth="1"/>
    <col min="10509" max="10509" width="4.42578125" style="8" customWidth="1"/>
    <col min="10510" max="10510" width="9.85546875" style="8" customWidth="1"/>
    <col min="10511" max="10512" width="6.7109375" style="8" customWidth="1"/>
    <col min="10513" max="10513" width="5.42578125" style="8" customWidth="1"/>
    <col min="10514" max="10516" width="5" style="8" customWidth="1"/>
    <col min="10517" max="10517" width="6.140625" style="8" customWidth="1"/>
    <col min="10518" max="10518" width="6.42578125" style="8" customWidth="1"/>
    <col min="10519" max="10519" width="8.42578125" style="8" customWidth="1"/>
    <col min="10520" max="10520" width="8.28515625" style="8" customWidth="1"/>
    <col min="10521" max="10521" width="9.85546875" style="8" customWidth="1"/>
    <col min="10522" max="10522" width="6.7109375" style="8" customWidth="1"/>
    <col min="10523" max="10523" width="10.7109375" style="8" customWidth="1"/>
    <col min="10524" max="10750" width="10.42578125" style="8"/>
    <col min="10751" max="10751" width="4.42578125" style="8" customWidth="1"/>
    <col min="10752" max="10752" width="28" style="8" customWidth="1"/>
    <col min="10753" max="10753" width="10.42578125" style="8" customWidth="1"/>
    <col min="10754" max="10755" width="8.5703125" style="8" customWidth="1"/>
    <col min="10756" max="10756" width="6.5703125" style="8" customWidth="1"/>
    <col min="10757" max="10757" width="10.7109375" style="8" customWidth="1"/>
    <col min="10758" max="10759" width="4.85546875" style="8" customWidth="1"/>
    <col min="10760" max="10760" width="5.7109375" style="8" customWidth="1"/>
    <col min="10761" max="10761" width="7.5703125" style="8" customWidth="1"/>
    <col min="10762" max="10762" width="4.7109375" style="8" customWidth="1"/>
    <col min="10763" max="10763" width="6" style="8" customWidth="1"/>
    <col min="10764" max="10764" width="5" style="8" customWidth="1"/>
    <col min="10765" max="10765" width="4.42578125" style="8" customWidth="1"/>
    <col min="10766" max="10766" width="9.85546875" style="8" customWidth="1"/>
    <col min="10767" max="10768" width="6.7109375" style="8" customWidth="1"/>
    <col min="10769" max="10769" width="5.42578125" style="8" customWidth="1"/>
    <col min="10770" max="10772" width="5" style="8" customWidth="1"/>
    <col min="10773" max="10773" width="6.140625" style="8" customWidth="1"/>
    <col min="10774" max="10774" width="6.42578125" style="8" customWidth="1"/>
    <col min="10775" max="10775" width="8.42578125" style="8" customWidth="1"/>
    <col min="10776" max="10776" width="8.28515625" style="8" customWidth="1"/>
    <col min="10777" max="10777" width="9.85546875" style="8" customWidth="1"/>
    <col min="10778" max="10778" width="6.7109375" style="8" customWidth="1"/>
    <col min="10779" max="10779" width="10.7109375" style="8" customWidth="1"/>
    <col min="10780" max="11006" width="10.42578125" style="8"/>
    <col min="11007" max="11007" width="4.42578125" style="8" customWidth="1"/>
    <col min="11008" max="11008" width="28" style="8" customWidth="1"/>
    <col min="11009" max="11009" width="10.42578125" style="8" customWidth="1"/>
    <col min="11010" max="11011" width="8.5703125" style="8" customWidth="1"/>
    <col min="11012" max="11012" width="6.5703125" style="8" customWidth="1"/>
    <col min="11013" max="11013" width="10.7109375" style="8" customWidth="1"/>
    <col min="11014" max="11015" width="4.85546875" style="8" customWidth="1"/>
    <col min="11016" max="11016" width="5.7109375" style="8" customWidth="1"/>
    <col min="11017" max="11017" width="7.5703125" style="8" customWidth="1"/>
    <col min="11018" max="11018" width="4.7109375" style="8" customWidth="1"/>
    <col min="11019" max="11019" width="6" style="8" customWidth="1"/>
    <col min="11020" max="11020" width="5" style="8" customWidth="1"/>
    <col min="11021" max="11021" width="4.42578125" style="8" customWidth="1"/>
    <col min="11022" max="11022" width="9.85546875" style="8" customWidth="1"/>
    <col min="11023" max="11024" width="6.7109375" style="8" customWidth="1"/>
    <col min="11025" max="11025" width="5.42578125" style="8" customWidth="1"/>
    <col min="11026" max="11028" width="5" style="8" customWidth="1"/>
    <col min="11029" max="11029" width="6.140625" style="8" customWidth="1"/>
    <col min="11030" max="11030" width="6.42578125" style="8" customWidth="1"/>
    <col min="11031" max="11031" width="8.42578125" style="8" customWidth="1"/>
    <col min="11032" max="11032" width="8.28515625" style="8" customWidth="1"/>
    <col min="11033" max="11033" width="9.85546875" style="8" customWidth="1"/>
    <col min="11034" max="11034" width="6.7109375" style="8" customWidth="1"/>
    <col min="11035" max="11035" width="10.7109375" style="8" customWidth="1"/>
    <col min="11036" max="11262" width="10.42578125" style="8"/>
    <col min="11263" max="11263" width="4.42578125" style="8" customWidth="1"/>
    <col min="11264" max="11264" width="28" style="8" customWidth="1"/>
    <col min="11265" max="11265" width="10.42578125" style="8" customWidth="1"/>
    <col min="11266" max="11267" width="8.5703125" style="8" customWidth="1"/>
    <col min="11268" max="11268" width="6.5703125" style="8" customWidth="1"/>
    <col min="11269" max="11269" width="10.7109375" style="8" customWidth="1"/>
    <col min="11270" max="11271" width="4.85546875" style="8" customWidth="1"/>
    <col min="11272" max="11272" width="5.7109375" style="8" customWidth="1"/>
    <col min="11273" max="11273" width="7.5703125" style="8" customWidth="1"/>
    <col min="11274" max="11274" width="4.7109375" style="8" customWidth="1"/>
    <col min="11275" max="11275" width="6" style="8" customWidth="1"/>
    <col min="11276" max="11276" width="5" style="8" customWidth="1"/>
    <col min="11277" max="11277" width="4.42578125" style="8" customWidth="1"/>
    <col min="11278" max="11278" width="9.85546875" style="8" customWidth="1"/>
    <col min="11279" max="11280" width="6.7109375" style="8" customWidth="1"/>
    <col min="11281" max="11281" width="5.42578125" style="8" customWidth="1"/>
    <col min="11282" max="11284" width="5" style="8" customWidth="1"/>
    <col min="11285" max="11285" width="6.140625" style="8" customWidth="1"/>
    <col min="11286" max="11286" width="6.42578125" style="8" customWidth="1"/>
    <col min="11287" max="11287" width="8.42578125" style="8" customWidth="1"/>
    <col min="11288" max="11288" width="8.28515625" style="8" customWidth="1"/>
    <col min="11289" max="11289" width="9.85546875" style="8" customWidth="1"/>
    <col min="11290" max="11290" width="6.7109375" style="8" customWidth="1"/>
    <col min="11291" max="11291" width="10.7109375" style="8" customWidth="1"/>
    <col min="11292" max="11518" width="10.42578125" style="8"/>
    <col min="11519" max="11519" width="4.42578125" style="8" customWidth="1"/>
    <col min="11520" max="11520" width="28" style="8" customWidth="1"/>
    <col min="11521" max="11521" width="10.42578125" style="8" customWidth="1"/>
    <col min="11522" max="11523" width="8.5703125" style="8" customWidth="1"/>
    <col min="11524" max="11524" width="6.5703125" style="8" customWidth="1"/>
    <col min="11525" max="11525" width="10.7109375" style="8" customWidth="1"/>
    <col min="11526" max="11527" width="4.85546875" style="8" customWidth="1"/>
    <col min="11528" max="11528" width="5.7109375" style="8" customWidth="1"/>
    <col min="11529" max="11529" width="7.5703125" style="8" customWidth="1"/>
    <col min="11530" max="11530" width="4.7109375" style="8" customWidth="1"/>
    <col min="11531" max="11531" width="6" style="8" customWidth="1"/>
    <col min="11532" max="11532" width="5" style="8" customWidth="1"/>
    <col min="11533" max="11533" width="4.42578125" style="8" customWidth="1"/>
    <col min="11534" max="11534" width="9.85546875" style="8" customWidth="1"/>
    <col min="11535" max="11536" width="6.7109375" style="8" customWidth="1"/>
    <col min="11537" max="11537" width="5.42578125" style="8" customWidth="1"/>
    <col min="11538" max="11540" width="5" style="8" customWidth="1"/>
    <col min="11541" max="11541" width="6.140625" style="8" customWidth="1"/>
    <col min="11542" max="11542" width="6.42578125" style="8" customWidth="1"/>
    <col min="11543" max="11543" width="8.42578125" style="8" customWidth="1"/>
    <col min="11544" max="11544" width="8.28515625" style="8" customWidth="1"/>
    <col min="11545" max="11545" width="9.85546875" style="8" customWidth="1"/>
    <col min="11546" max="11546" width="6.7109375" style="8" customWidth="1"/>
    <col min="11547" max="11547" width="10.7109375" style="8" customWidth="1"/>
    <col min="11548" max="11774" width="10.42578125" style="8"/>
    <col min="11775" max="11775" width="4.42578125" style="8" customWidth="1"/>
    <col min="11776" max="11776" width="28" style="8" customWidth="1"/>
    <col min="11777" max="11777" width="10.42578125" style="8" customWidth="1"/>
    <col min="11778" max="11779" width="8.5703125" style="8" customWidth="1"/>
    <col min="11780" max="11780" width="6.5703125" style="8" customWidth="1"/>
    <col min="11781" max="11781" width="10.7109375" style="8" customWidth="1"/>
    <col min="11782" max="11783" width="4.85546875" style="8" customWidth="1"/>
    <col min="11784" max="11784" width="5.7109375" style="8" customWidth="1"/>
    <col min="11785" max="11785" width="7.5703125" style="8" customWidth="1"/>
    <col min="11786" max="11786" width="4.7109375" style="8" customWidth="1"/>
    <col min="11787" max="11787" width="6" style="8" customWidth="1"/>
    <col min="11788" max="11788" width="5" style="8" customWidth="1"/>
    <col min="11789" max="11789" width="4.42578125" style="8" customWidth="1"/>
    <col min="11790" max="11790" width="9.85546875" style="8" customWidth="1"/>
    <col min="11791" max="11792" width="6.7109375" style="8" customWidth="1"/>
    <col min="11793" max="11793" width="5.42578125" style="8" customWidth="1"/>
    <col min="11794" max="11796" width="5" style="8" customWidth="1"/>
    <col min="11797" max="11797" width="6.140625" style="8" customWidth="1"/>
    <col min="11798" max="11798" width="6.42578125" style="8" customWidth="1"/>
    <col min="11799" max="11799" width="8.42578125" style="8" customWidth="1"/>
    <col min="11800" max="11800" width="8.28515625" style="8" customWidth="1"/>
    <col min="11801" max="11801" width="9.85546875" style="8" customWidth="1"/>
    <col min="11802" max="11802" width="6.7109375" style="8" customWidth="1"/>
    <col min="11803" max="11803" width="10.7109375" style="8" customWidth="1"/>
    <col min="11804" max="12030" width="10.42578125" style="8"/>
    <col min="12031" max="12031" width="4.42578125" style="8" customWidth="1"/>
    <col min="12032" max="12032" width="28" style="8" customWidth="1"/>
    <col min="12033" max="12033" width="10.42578125" style="8" customWidth="1"/>
    <col min="12034" max="12035" width="8.5703125" style="8" customWidth="1"/>
    <col min="12036" max="12036" width="6.5703125" style="8" customWidth="1"/>
    <col min="12037" max="12037" width="10.7109375" style="8" customWidth="1"/>
    <col min="12038" max="12039" width="4.85546875" style="8" customWidth="1"/>
    <col min="12040" max="12040" width="5.7109375" style="8" customWidth="1"/>
    <col min="12041" max="12041" width="7.5703125" style="8" customWidth="1"/>
    <col min="12042" max="12042" width="4.7109375" style="8" customWidth="1"/>
    <col min="12043" max="12043" width="6" style="8" customWidth="1"/>
    <col min="12044" max="12044" width="5" style="8" customWidth="1"/>
    <col min="12045" max="12045" width="4.42578125" style="8" customWidth="1"/>
    <col min="12046" max="12046" width="9.85546875" style="8" customWidth="1"/>
    <col min="12047" max="12048" width="6.7109375" style="8" customWidth="1"/>
    <col min="12049" max="12049" width="5.42578125" style="8" customWidth="1"/>
    <col min="12050" max="12052" width="5" style="8" customWidth="1"/>
    <col min="12053" max="12053" width="6.140625" style="8" customWidth="1"/>
    <col min="12054" max="12054" width="6.42578125" style="8" customWidth="1"/>
    <col min="12055" max="12055" width="8.42578125" style="8" customWidth="1"/>
    <col min="12056" max="12056" width="8.28515625" style="8" customWidth="1"/>
    <col min="12057" max="12057" width="9.85546875" style="8" customWidth="1"/>
    <col min="12058" max="12058" width="6.7109375" style="8" customWidth="1"/>
    <col min="12059" max="12059" width="10.7109375" style="8" customWidth="1"/>
    <col min="12060" max="12286" width="10.42578125" style="8"/>
    <col min="12287" max="12287" width="4.42578125" style="8" customWidth="1"/>
    <col min="12288" max="12288" width="28" style="8" customWidth="1"/>
    <col min="12289" max="12289" width="10.42578125" style="8" customWidth="1"/>
    <col min="12290" max="12291" width="8.5703125" style="8" customWidth="1"/>
    <col min="12292" max="12292" width="6.5703125" style="8" customWidth="1"/>
    <col min="12293" max="12293" width="10.7109375" style="8" customWidth="1"/>
    <col min="12294" max="12295" width="4.85546875" style="8" customWidth="1"/>
    <col min="12296" max="12296" width="5.7109375" style="8" customWidth="1"/>
    <col min="12297" max="12297" width="7.5703125" style="8" customWidth="1"/>
    <col min="12298" max="12298" width="4.7109375" style="8" customWidth="1"/>
    <col min="12299" max="12299" width="6" style="8" customWidth="1"/>
    <col min="12300" max="12300" width="5" style="8" customWidth="1"/>
    <col min="12301" max="12301" width="4.42578125" style="8" customWidth="1"/>
    <col min="12302" max="12302" width="9.85546875" style="8" customWidth="1"/>
    <col min="12303" max="12304" width="6.7109375" style="8" customWidth="1"/>
    <col min="12305" max="12305" width="5.42578125" style="8" customWidth="1"/>
    <col min="12306" max="12308" width="5" style="8" customWidth="1"/>
    <col min="12309" max="12309" width="6.140625" style="8" customWidth="1"/>
    <col min="12310" max="12310" width="6.42578125" style="8" customWidth="1"/>
    <col min="12311" max="12311" width="8.42578125" style="8" customWidth="1"/>
    <col min="12312" max="12312" width="8.28515625" style="8" customWidth="1"/>
    <col min="12313" max="12313" width="9.85546875" style="8" customWidth="1"/>
    <col min="12314" max="12314" width="6.7109375" style="8" customWidth="1"/>
    <col min="12315" max="12315" width="10.7109375" style="8" customWidth="1"/>
    <col min="12316" max="12542" width="10.42578125" style="8"/>
    <col min="12543" max="12543" width="4.42578125" style="8" customWidth="1"/>
    <col min="12544" max="12544" width="28" style="8" customWidth="1"/>
    <col min="12545" max="12545" width="10.42578125" style="8" customWidth="1"/>
    <col min="12546" max="12547" width="8.5703125" style="8" customWidth="1"/>
    <col min="12548" max="12548" width="6.5703125" style="8" customWidth="1"/>
    <col min="12549" max="12549" width="10.7109375" style="8" customWidth="1"/>
    <col min="12550" max="12551" width="4.85546875" style="8" customWidth="1"/>
    <col min="12552" max="12552" width="5.7109375" style="8" customWidth="1"/>
    <col min="12553" max="12553" width="7.5703125" style="8" customWidth="1"/>
    <col min="12554" max="12554" width="4.7109375" style="8" customWidth="1"/>
    <col min="12555" max="12555" width="6" style="8" customWidth="1"/>
    <col min="12556" max="12556" width="5" style="8" customWidth="1"/>
    <col min="12557" max="12557" width="4.42578125" style="8" customWidth="1"/>
    <col min="12558" max="12558" width="9.85546875" style="8" customWidth="1"/>
    <col min="12559" max="12560" width="6.7109375" style="8" customWidth="1"/>
    <col min="12561" max="12561" width="5.42578125" style="8" customWidth="1"/>
    <col min="12562" max="12564" width="5" style="8" customWidth="1"/>
    <col min="12565" max="12565" width="6.140625" style="8" customWidth="1"/>
    <col min="12566" max="12566" width="6.42578125" style="8" customWidth="1"/>
    <col min="12567" max="12567" width="8.42578125" style="8" customWidth="1"/>
    <col min="12568" max="12568" width="8.28515625" style="8" customWidth="1"/>
    <col min="12569" max="12569" width="9.85546875" style="8" customWidth="1"/>
    <col min="12570" max="12570" width="6.7109375" style="8" customWidth="1"/>
    <col min="12571" max="12571" width="10.7109375" style="8" customWidth="1"/>
    <col min="12572" max="12798" width="10.42578125" style="8"/>
    <col min="12799" max="12799" width="4.42578125" style="8" customWidth="1"/>
    <col min="12800" max="12800" width="28" style="8" customWidth="1"/>
    <col min="12801" max="12801" width="10.42578125" style="8" customWidth="1"/>
    <col min="12802" max="12803" width="8.5703125" style="8" customWidth="1"/>
    <col min="12804" max="12804" width="6.5703125" style="8" customWidth="1"/>
    <col min="12805" max="12805" width="10.7109375" style="8" customWidth="1"/>
    <col min="12806" max="12807" width="4.85546875" style="8" customWidth="1"/>
    <col min="12808" max="12808" width="5.7109375" style="8" customWidth="1"/>
    <col min="12809" max="12809" width="7.5703125" style="8" customWidth="1"/>
    <col min="12810" max="12810" width="4.7109375" style="8" customWidth="1"/>
    <col min="12811" max="12811" width="6" style="8" customWidth="1"/>
    <col min="12812" max="12812" width="5" style="8" customWidth="1"/>
    <col min="12813" max="12813" width="4.42578125" style="8" customWidth="1"/>
    <col min="12814" max="12814" width="9.85546875" style="8" customWidth="1"/>
    <col min="12815" max="12816" width="6.7109375" style="8" customWidth="1"/>
    <col min="12817" max="12817" width="5.42578125" style="8" customWidth="1"/>
    <col min="12818" max="12820" width="5" style="8" customWidth="1"/>
    <col min="12821" max="12821" width="6.140625" style="8" customWidth="1"/>
    <col min="12822" max="12822" width="6.42578125" style="8" customWidth="1"/>
    <col min="12823" max="12823" width="8.42578125" style="8" customWidth="1"/>
    <col min="12824" max="12824" width="8.28515625" style="8" customWidth="1"/>
    <col min="12825" max="12825" width="9.85546875" style="8" customWidth="1"/>
    <col min="12826" max="12826" width="6.7109375" style="8" customWidth="1"/>
    <col min="12827" max="12827" width="10.7109375" style="8" customWidth="1"/>
    <col min="12828" max="13054" width="10.42578125" style="8"/>
    <col min="13055" max="13055" width="4.42578125" style="8" customWidth="1"/>
    <col min="13056" max="13056" width="28" style="8" customWidth="1"/>
    <col min="13057" max="13057" width="10.42578125" style="8" customWidth="1"/>
    <col min="13058" max="13059" width="8.5703125" style="8" customWidth="1"/>
    <col min="13060" max="13060" width="6.5703125" style="8" customWidth="1"/>
    <col min="13061" max="13061" width="10.7109375" style="8" customWidth="1"/>
    <col min="13062" max="13063" width="4.85546875" style="8" customWidth="1"/>
    <col min="13064" max="13064" width="5.7109375" style="8" customWidth="1"/>
    <col min="13065" max="13065" width="7.5703125" style="8" customWidth="1"/>
    <col min="13066" max="13066" width="4.7109375" style="8" customWidth="1"/>
    <col min="13067" max="13067" width="6" style="8" customWidth="1"/>
    <col min="13068" max="13068" width="5" style="8" customWidth="1"/>
    <col min="13069" max="13069" width="4.42578125" style="8" customWidth="1"/>
    <col min="13070" max="13070" width="9.85546875" style="8" customWidth="1"/>
    <col min="13071" max="13072" width="6.7109375" style="8" customWidth="1"/>
    <col min="13073" max="13073" width="5.42578125" style="8" customWidth="1"/>
    <col min="13074" max="13076" width="5" style="8" customWidth="1"/>
    <col min="13077" max="13077" width="6.140625" style="8" customWidth="1"/>
    <col min="13078" max="13078" width="6.42578125" style="8" customWidth="1"/>
    <col min="13079" max="13079" width="8.42578125" style="8" customWidth="1"/>
    <col min="13080" max="13080" width="8.28515625" style="8" customWidth="1"/>
    <col min="13081" max="13081" width="9.85546875" style="8" customWidth="1"/>
    <col min="13082" max="13082" width="6.7109375" style="8" customWidth="1"/>
    <col min="13083" max="13083" width="10.7109375" style="8" customWidth="1"/>
    <col min="13084" max="13310" width="10.42578125" style="8"/>
    <col min="13311" max="13311" width="4.42578125" style="8" customWidth="1"/>
    <col min="13312" max="13312" width="28" style="8" customWidth="1"/>
    <col min="13313" max="13313" width="10.42578125" style="8" customWidth="1"/>
    <col min="13314" max="13315" width="8.5703125" style="8" customWidth="1"/>
    <col min="13316" max="13316" width="6.5703125" style="8" customWidth="1"/>
    <col min="13317" max="13317" width="10.7109375" style="8" customWidth="1"/>
    <col min="13318" max="13319" width="4.85546875" style="8" customWidth="1"/>
    <col min="13320" max="13320" width="5.7109375" style="8" customWidth="1"/>
    <col min="13321" max="13321" width="7.5703125" style="8" customWidth="1"/>
    <col min="13322" max="13322" width="4.7109375" style="8" customWidth="1"/>
    <col min="13323" max="13323" width="6" style="8" customWidth="1"/>
    <col min="13324" max="13324" width="5" style="8" customWidth="1"/>
    <col min="13325" max="13325" width="4.42578125" style="8" customWidth="1"/>
    <col min="13326" max="13326" width="9.85546875" style="8" customWidth="1"/>
    <col min="13327" max="13328" width="6.7109375" style="8" customWidth="1"/>
    <col min="13329" max="13329" width="5.42578125" style="8" customWidth="1"/>
    <col min="13330" max="13332" width="5" style="8" customWidth="1"/>
    <col min="13333" max="13333" width="6.140625" style="8" customWidth="1"/>
    <col min="13334" max="13334" width="6.42578125" style="8" customWidth="1"/>
    <col min="13335" max="13335" width="8.42578125" style="8" customWidth="1"/>
    <col min="13336" max="13336" width="8.28515625" style="8" customWidth="1"/>
    <col min="13337" max="13337" width="9.85546875" style="8" customWidth="1"/>
    <col min="13338" max="13338" width="6.7109375" style="8" customWidth="1"/>
    <col min="13339" max="13339" width="10.7109375" style="8" customWidth="1"/>
    <col min="13340" max="13566" width="10.42578125" style="8"/>
    <col min="13567" max="13567" width="4.42578125" style="8" customWidth="1"/>
    <col min="13568" max="13568" width="28" style="8" customWidth="1"/>
    <col min="13569" max="13569" width="10.42578125" style="8" customWidth="1"/>
    <col min="13570" max="13571" width="8.5703125" style="8" customWidth="1"/>
    <col min="13572" max="13572" width="6.5703125" style="8" customWidth="1"/>
    <col min="13573" max="13573" width="10.7109375" style="8" customWidth="1"/>
    <col min="13574" max="13575" width="4.85546875" style="8" customWidth="1"/>
    <col min="13576" max="13576" width="5.7109375" style="8" customWidth="1"/>
    <col min="13577" max="13577" width="7.5703125" style="8" customWidth="1"/>
    <col min="13578" max="13578" width="4.7109375" style="8" customWidth="1"/>
    <col min="13579" max="13579" width="6" style="8" customWidth="1"/>
    <col min="13580" max="13580" width="5" style="8" customWidth="1"/>
    <col min="13581" max="13581" width="4.42578125" style="8" customWidth="1"/>
    <col min="13582" max="13582" width="9.85546875" style="8" customWidth="1"/>
    <col min="13583" max="13584" width="6.7109375" style="8" customWidth="1"/>
    <col min="13585" max="13585" width="5.42578125" style="8" customWidth="1"/>
    <col min="13586" max="13588" width="5" style="8" customWidth="1"/>
    <col min="13589" max="13589" width="6.140625" style="8" customWidth="1"/>
    <col min="13590" max="13590" width="6.42578125" style="8" customWidth="1"/>
    <col min="13591" max="13591" width="8.42578125" style="8" customWidth="1"/>
    <col min="13592" max="13592" width="8.28515625" style="8" customWidth="1"/>
    <col min="13593" max="13593" width="9.85546875" style="8" customWidth="1"/>
    <col min="13594" max="13594" width="6.7109375" style="8" customWidth="1"/>
    <col min="13595" max="13595" width="10.7109375" style="8" customWidth="1"/>
    <col min="13596" max="13822" width="10.42578125" style="8"/>
    <col min="13823" max="13823" width="4.42578125" style="8" customWidth="1"/>
    <col min="13824" max="13824" width="28" style="8" customWidth="1"/>
    <col min="13825" max="13825" width="10.42578125" style="8" customWidth="1"/>
    <col min="13826" max="13827" width="8.5703125" style="8" customWidth="1"/>
    <col min="13828" max="13828" width="6.5703125" style="8" customWidth="1"/>
    <col min="13829" max="13829" width="10.7109375" style="8" customWidth="1"/>
    <col min="13830" max="13831" width="4.85546875" style="8" customWidth="1"/>
    <col min="13832" max="13832" width="5.7109375" style="8" customWidth="1"/>
    <col min="13833" max="13833" width="7.5703125" style="8" customWidth="1"/>
    <col min="13834" max="13834" width="4.7109375" style="8" customWidth="1"/>
    <col min="13835" max="13835" width="6" style="8" customWidth="1"/>
    <col min="13836" max="13836" width="5" style="8" customWidth="1"/>
    <col min="13837" max="13837" width="4.42578125" style="8" customWidth="1"/>
    <col min="13838" max="13838" width="9.85546875" style="8" customWidth="1"/>
    <col min="13839" max="13840" width="6.7109375" style="8" customWidth="1"/>
    <col min="13841" max="13841" width="5.42578125" style="8" customWidth="1"/>
    <col min="13842" max="13844" width="5" style="8" customWidth="1"/>
    <col min="13845" max="13845" width="6.140625" style="8" customWidth="1"/>
    <col min="13846" max="13846" width="6.42578125" style="8" customWidth="1"/>
    <col min="13847" max="13847" width="8.42578125" style="8" customWidth="1"/>
    <col min="13848" max="13848" width="8.28515625" style="8" customWidth="1"/>
    <col min="13849" max="13849" width="9.85546875" style="8" customWidth="1"/>
    <col min="13850" max="13850" width="6.7109375" style="8" customWidth="1"/>
    <col min="13851" max="13851" width="10.7109375" style="8" customWidth="1"/>
    <col min="13852" max="14078" width="10.42578125" style="8"/>
    <col min="14079" max="14079" width="4.42578125" style="8" customWidth="1"/>
    <col min="14080" max="14080" width="28" style="8" customWidth="1"/>
    <col min="14081" max="14081" width="10.42578125" style="8" customWidth="1"/>
    <col min="14082" max="14083" width="8.5703125" style="8" customWidth="1"/>
    <col min="14084" max="14084" width="6.5703125" style="8" customWidth="1"/>
    <col min="14085" max="14085" width="10.7109375" style="8" customWidth="1"/>
    <col min="14086" max="14087" width="4.85546875" style="8" customWidth="1"/>
    <col min="14088" max="14088" width="5.7109375" style="8" customWidth="1"/>
    <col min="14089" max="14089" width="7.5703125" style="8" customWidth="1"/>
    <col min="14090" max="14090" width="4.7109375" style="8" customWidth="1"/>
    <col min="14091" max="14091" width="6" style="8" customWidth="1"/>
    <col min="14092" max="14092" width="5" style="8" customWidth="1"/>
    <col min="14093" max="14093" width="4.42578125" style="8" customWidth="1"/>
    <col min="14094" max="14094" width="9.85546875" style="8" customWidth="1"/>
    <col min="14095" max="14096" width="6.7109375" style="8" customWidth="1"/>
    <col min="14097" max="14097" width="5.42578125" style="8" customWidth="1"/>
    <col min="14098" max="14100" width="5" style="8" customWidth="1"/>
    <col min="14101" max="14101" width="6.140625" style="8" customWidth="1"/>
    <col min="14102" max="14102" width="6.42578125" style="8" customWidth="1"/>
    <col min="14103" max="14103" width="8.42578125" style="8" customWidth="1"/>
    <col min="14104" max="14104" width="8.28515625" style="8" customWidth="1"/>
    <col min="14105" max="14105" width="9.85546875" style="8" customWidth="1"/>
    <col min="14106" max="14106" width="6.7109375" style="8" customWidth="1"/>
    <col min="14107" max="14107" width="10.7109375" style="8" customWidth="1"/>
    <col min="14108" max="14334" width="10.42578125" style="8"/>
    <col min="14335" max="14335" width="4.42578125" style="8" customWidth="1"/>
    <col min="14336" max="14336" width="28" style="8" customWidth="1"/>
    <col min="14337" max="14337" width="10.42578125" style="8" customWidth="1"/>
    <col min="14338" max="14339" width="8.5703125" style="8" customWidth="1"/>
    <col min="14340" max="14340" width="6.5703125" style="8" customWidth="1"/>
    <col min="14341" max="14341" width="10.7109375" style="8" customWidth="1"/>
    <col min="14342" max="14343" width="4.85546875" style="8" customWidth="1"/>
    <col min="14344" max="14344" width="5.7109375" style="8" customWidth="1"/>
    <col min="14345" max="14345" width="7.5703125" style="8" customWidth="1"/>
    <col min="14346" max="14346" width="4.7109375" style="8" customWidth="1"/>
    <col min="14347" max="14347" width="6" style="8" customWidth="1"/>
    <col min="14348" max="14348" width="5" style="8" customWidth="1"/>
    <col min="14349" max="14349" width="4.42578125" style="8" customWidth="1"/>
    <col min="14350" max="14350" width="9.85546875" style="8" customWidth="1"/>
    <col min="14351" max="14352" width="6.7109375" style="8" customWidth="1"/>
    <col min="14353" max="14353" width="5.42578125" style="8" customWidth="1"/>
    <col min="14354" max="14356" width="5" style="8" customWidth="1"/>
    <col min="14357" max="14357" width="6.140625" style="8" customWidth="1"/>
    <col min="14358" max="14358" width="6.42578125" style="8" customWidth="1"/>
    <col min="14359" max="14359" width="8.42578125" style="8" customWidth="1"/>
    <col min="14360" max="14360" width="8.28515625" style="8" customWidth="1"/>
    <col min="14361" max="14361" width="9.85546875" style="8" customWidth="1"/>
    <col min="14362" max="14362" width="6.7109375" style="8" customWidth="1"/>
    <col min="14363" max="14363" width="10.7109375" style="8" customWidth="1"/>
    <col min="14364" max="14590" width="10.42578125" style="8"/>
    <col min="14591" max="14591" width="4.42578125" style="8" customWidth="1"/>
    <col min="14592" max="14592" width="28" style="8" customWidth="1"/>
    <col min="14593" max="14593" width="10.42578125" style="8" customWidth="1"/>
    <col min="14594" max="14595" width="8.5703125" style="8" customWidth="1"/>
    <col min="14596" max="14596" width="6.5703125" style="8" customWidth="1"/>
    <col min="14597" max="14597" width="10.7109375" style="8" customWidth="1"/>
    <col min="14598" max="14599" width="4.85546875" style="8" customWidth="1"/>
    <col min="14600" max="14600" width="5.7109375" style="8" customWidth="1"/>
    <col min="14601" max="14601" width="7.5703125" style="8" customWidth="1"/>
    <col min="14602" max="14602" width="4.7109375" style="8" customWidth="1"/>
    <col min="14603" max="14603" width="6" style="8" customWidth="1"/>
    <col min="14604" max="14604" width="5" style="8" customWidth="1"/>
    <col min="14605" max="14605" width="4.42578125" style="8" customWidth="1"/>
    <col min="14606" max="14606" width="9.85546875" style="8" customWidth="1"/>
    <col min="14607" max="14608" width="6.7109375" style="8" customWidth="1"/>
    <col min="14609" max="14609" width="5.42578125" style="8" customWidth="1"/>
    <col min="14610" max="14612" width="5" style="8" customWidth="1"/>
    <col min="14613" max="14613" width="6.140625" style="8" customWidth="1"/>
    <col min="14614" max="14614" width="6.42578125" style="8" customWidth="1"/>
    <col min="14615" max="14615" width="8.42578125" style="8" customWidth="1"/>
    <col min="14616" max="14616" width="8.28515625" style="8" customWidth="1"/>
    <col min="14617" max="14617" width="9.85546875" style="8" customWidth="1"/>
    <col min="14618" max="14618" width="6.7109375" style="8" customWidth="1"/>
    <col min="14619" max="14619" width="10.7109375" style="8" customWidth="1"/>
    <col min="14620" max="14846" width="10.42578125" style="8"/>
    <col min="14847" max="14847" width="4.42578125" style="8" customWidth="1"/>
    <col min="14848" max="14848" width="28" style="8" customWidth="1"/>
    <col min="14849" max="14849" width="10.42578125" style="8" customWidth="1"/>
    <col min="14850" max="14851" width="8.5703125" style="8" customWidth="1"/>
    <col min="14852" max="14852" width="6.5703125" style="8" customWidth="1"/>
    <col min="14853" max="14853" width="10.7109375" style="8" customWidth="1"/>
    <col min="14854" max="14855" width="4.85546875" style="8" customWidth="1"/>
    <col min="14856" max="14856" width="5.7109375" style="8" customWidth="1"/>
    <col min="14857" max="14857" width="7.5703125" style="8" customWidth="1"/>
    <col min="14858" max="14858" width="4.7109375" style="8" customWidth="1"/>
    <col min="14859" max="14859" width="6" style="8" customWidth="1"/>
    <col min="14860" max="14860" width="5" style="8" customWidth="1"/>
    <col min="14861" max="14861" width="4.42578125" style="8" customWidth="1"/>
    <col min="14862" max="14862" width="9.85546875" style="8" customWidth="1"/>
    <col min="14863" max="14864" width="6.7109375" style="8" customWidth="1"/>
    <col min="14865" max="14865" width="5.42578125" style="8" customWidth="1"/>
    <col min="14866" max="14868" width="5" style="8" customWidth="1"/>
    <col min="14869" max="14869" width="6.140625" style="8" customWidth="1"/>
    <col min="14870" max="14870" width="6.42578125" style="8" customWidth="1"/>
    <col min="14871" max="14871" width="8.42578125" style="8" customWidth="1"/>
    <col min="14872" max="14872" width="8.28515625" style="8" customWidth="1"/>
    <col min="14873" max="14873" width="9.85546875" style="8" customWidth="1"/>
    <col min="14874" max="14874" width="6.7109375" style="8" customWidth="1"/>
    <col min="14875" max="14875" width="10.7109375" style="8" customWidth="1"/>
    <col min="14876" max="15102" width="10.42578125" style="8"/>
    <col min="15103" max="15103" width="4.42578125" style="8" customWidth="1"/>
    <col min="15104" max="15104" width="28" style="8" customWidth="1"/>
    <col min="15105" max="15105" width="10.42578125" style="8" customWidth="1"/>
    <col min="15106" max="15107" width="8.5703125" style="8" customWidth="1"/>
    <col min="15108" max="15108" width="6.5703125" style="8" customWidth="1"/>
    <col min="15109" max="15109" width="10.7109375" style="8" customWidth="1"/>
    <col min="15110" max="15111" width="4.85546875" style="8" customWidth="1"/>
    <col min="15112" max="15112" width="5.7109375" style="8" customWidth="1"/>
    <col min="15113" max="15113" width="7.5703125" style="8" customWidth="1"/>
    <col min="15114" max="15114" width="4.7109375" style="8" customWidth="1"/>
    <col min="15115" max="15115" width="6" style="8" customWidth="1"/>
    <col min="15116" max="15116" width="5" style="8" customWidth="1"/>
    <col min="15117" max="15117" width="4.42578125" style="8" customWidth="1"/>
    <col min="15118" max="15118" width="9.85546875" style="8" customWidth="1"/>
    <col min="15119" max="15120" width="6.7109375" style="8" customWidth="1"/>
    <col min="15121" max="15121" width="5.42578125" style="8" customWidth="1"/>
    <col min="15122" max="15124" width="5" style="8" customWidth="1"/>
    <col min="15125" max="15125" width="6.140625" style="8" customWidth="1"/>
    <col min="15126" max="15126" width="6.42578125" style="8" customWidth="1"/>
    <col min="15127" max="15127" width="8.42578125" style="8" customWidth="1"/>
    <col min="15128" max="15128" width="8.28515625" style="8" customWidth="1"/>
    <col min="15129" max="15129" width="9.85546875" style="8" customWidth="1"/>
    <col min="15130" max="15130" width="6.7109375" style="8" customWidth="1"/>
    <col min="15131" max="15131" width="10.7109375" style="8" customWidth="1"/>
    <col min="15132" max="15358" width="10.42578125" style="8"/>
    <col min="15359" max="15359" width="4.42578125" style="8" customWidth="1"/>
    <col min="15360" max="15360" width="28" style="8" customWidth="1"/>
    <col min="15361" max="15361" width="10.42578125" style="8" customWidth="1"/>
    <col min="15362" max="15363" width="8.5703125" style="8" customWidth="1"/>
    <col min="15364" max="15364" width="6.5703125" style="8" customWidth="1"/>
    <col min="15365" max="15365" width="10.7109375" style="8" customWidth="1"/>
    <col min="15366" max="15367" width="4.85546875" style="8" customWidth="1"/>
    <col min="15368" max="15368" width="5.7109375" style="8" customWidth="1"/>
    <col min="15369" max="15369" width="7.5703125" style="8" customWidth="1"/>
    <col min="15370" max="15370" width="4.7109375" style="8" customWidth="1"/>
    <col min="15371" max="15371" width="6" style="8" customWidth="1"/>
    <col min="15372" max="15372" width="5" style="8" customWidth="1"/>
    <col min="15373" max="15373" width="4.42578125" style="8" customWidth="1"/>
    <col min="15374" max="15374" width="9.85546875" style="8" customWidth="1"/>
    <col min="15375" max="15376" width="6.7109375" style="8" customWidth="1"/>
    <col min="15377" max="15377" width="5.42578125" style="8" customWidth="1"/>
    <col min="15378" max="15380" width="5" style="8" customWidth="1"/>
    <col min="15381" max="15381" width="6.140625" style="8" customWidth="1"/>
    <col min="15382" max="15382" width="6.42578125" style="8" customWidth="1"/>
    <col min="15383" max="15383" width="8.42578125" style="8" customWidth="1"/>
    <col min="15384" max="15384" width="8.28515625" style="8" customWidth="1"/>
    <col min="15385" max="15385" width="9.85546875" style="8" customWidth="1"/>
    <col min="15386" max="15386" width="6.7109375" style="8" customWidth="1"/>
    <col min="15387" max="15387" width="10.7109375" style="8" customWidth="1"/>
    <col min="15388" max="15614" width="10.42578125" style="8"/>
    <col min="15615" max="15615" width="4.42578125" style="8" customWidth="1"/>
    <col min="15616" max="15616" width="28" style="8" customWidth="1"/>
    <col min="15617" max="15617" width="10.42578125" style="8" customWidth="1"/>
    <col min="15618" max="15619" width="8.5703125" style="8" customWidth="1"/>
    <col min="15620" max="15620" width="6.5703125" style="8" customWidth="1"/>
    <col min="15621" max="15621" width="10.7109375" style="8" customWidth="1"/>
    <col min="15622" max="15623" width="4.85546875" style="8" customWidth="1"/>
    <col min="15624" max="15624" width="5.7109375" style="8" customWidth="1"/>
    <col min="15625" max="15625" width="7.5703125" style="8" customWidth="1"/>
    <col min="15626" max="15626" width="4.7109375" style="8" customWidth="1"/>
    <col min="15627" max="15627" width="6" style="8" customWidth="1"/>
    <col min="15628" max="15628" width="5" style="8" customWidth="1"/>
    <col min="15629" max="15629" width="4.42578125" style="8" customWidth="1"/>
    <col min="15630" max="15630" width="9.85546875" style="8" customWidth="1"/>
    <col min="15631" max="15632" width="6.7109375" style="8" customWidth="1"/>
    <col min="15633" max="15633" width="5.42578125" style="8" customWidth="1"/>
    <col min="15634" max="15636" width="5" style="8" customWidth="1"/>
    <col min="15637" max="15637" width="6.140625" style="8" customWidth="1"/>
    <col min="15638" max="15638" width="6.42578125" style="8" customWidth="1"/>
    <col min="15639" max="15639" width="8.42578125" style="8" customWidth="1"/>
    <col min="15640" max="15640" width="8.28515625" style="8" customWidth="1"/>
    <col min="15641" max="15641" width="9.85546875" style="8" customWidth="1"/>
    <col min="15642" max="15642" width="6.7109375" style="8" customWidth="1"/>
    <col min="15643" max="15643" width="10.7109375" style="8" customWidth="1"/>
    <col min="15644" max="15870" width="10.42578125" style="8"/>
    <col min="15871" max="15871" width="4.42578125" style="8" customWidth="1"/>
    <col min="15872" max="15872" width="28" style="8" customWidth="1"/>
    <col min="15873" max="15873" width="10.42578125" style="8" customWidth="1"/>
    <col min="15874" max="15875" width="8.5703125" style="8" customWidth="1"/>
    <col min="15876" max="15876" width="6.5703125" style="8" customWidth="1"/>
    <col min="15877" max="15877" width="10.7109375" style="8" customWidth="1"/>
    <col min="15878" max="15879" width="4.85546875" style="8" customWidth="1"/>
    <col min="15880" max="15880" width="5.7109375" style="8" customWidth="1"/>
    <col min="15881" max="15881" width="7.5703125" style="8" customWidth="1"/>
    <col min="15882" max="15882" width="4.7109375" style="8" customWidth="1"/>
    <col min="15883" max="15883" width="6" style="8" customWidth="1"/>
    <col min="15884" max="15884" width="5" style="8" customWidth="1"/>
    <col min="15885" max="15885" width="4.42578125" style="8" customWidth="1"/>
    <col min="15886" max="15886" width="9.85546875" style="8" customWidth="1"/>
    <col min="15887" max="15888" width="6.7109375" style="8" customWidth="1"/>
    <col min="15889" max="15889" width="5.42578125" style="8" customWidth="1"/>
    <col min="15890" max="15892" width="5" style="8" customWidth="1"/>
    <col min="15893" max="15893" width="6.140625" style="8" customWidth="1"/>
    <col min="15894" max="15894" width="6.42578125" style="8" customWidth="1"/>
    <col min="15895" max="15895" width="8.42578125" style="8" customWidth="1"/>
    <col min="15896" max="15896" width="8.28515625" style="8" customWidth="1"/>
    <col min="15897" max="15897" width="9.85546875" style="8" customWidth="1"/>
    <col min="15898" max="15898" width="6.7109375" style="8" customWidth="1"/>
    <col min="15899" max="15899" width="10.7109375" style="8" customWidth="1"/>
    <col min="15900" max="16126" width="10.42578125" style="8"/>
    <col min="16127" max="16127" width="4.42578125" style="8" customWidth="1"/>
    <col min="16128" max="16128" width="28" style="8" customWidth="1"/>
    <col min="16129" max="16129" width="10.42578125" style="8" customWidth="1"/>
    <col min="16130" max="16131" width="8.5703125" style="8" customWidth="1"/>
    <col min="16132" max="16132" width="6.5703125" style="8" customWidth="1"/>
    <col min="16133" max="16133" width="10.7109375" style="8" customWidth="1"/>
    <col min="16134" max="16135" width="4.85546875" style="8" customWidth="1"/>
    <col min="16136" max="16136" width="5.7109375" style="8" customWidth="1"/>
    <col min="16137" max="16137" width="7.5703125" style="8" customWidth="1"/>
    <col min="16138" max="16138" width="4.7109375" style="8" customWidth="1"/>
    <col min="16139" max="16139" width="6" style="8" customWidth="1"/>
    <col min="16140" max="16140" width="5" style="8" customWidth="1"/>
    <col min="16141" max="16141" width="4.42578125" style="8" customWidth="1"/>
    <col min="16142" max="16142" width="9.85546875" style="8" customWidth="1"/>
    <col min="16143" max="16144" width="6.7109375" style="8" customWidth="1"/>
    <col min="16145" max="16145" width="5.42578125" style="8" customWidth="1"/>
    <col min="16146" max="16148" width="5" style="8" customWidth="1"/>
    <col min="16149" max="16149" width="6.140625" style="8" customWidth="1"/>
    <col min="16150" max="16150" width="6.42578125" style="8" customWidth="1"/>
    <col min="16151" max="16151" width="8.42578125" style="8" customWidth="1"/>
    <col min="16152" max="16152" width="8.28515625" style="8" customWidth="1"/>
    <col min="16153" max="16153" width="9.85546875" style="8" customWidth="1"/>
    <col min="16154" max="16154" width="6.7109375" style="8" customWidth="1"/>
    <col min="16155" max="16155" width="10.7109375" style="8" customWidth="1"/>
    <col min="16156" max="16384" width="10.42578125" style="8"/>
  </cols>
  <sheetData>
    <row r="1" spans="2:30" ht="8.25" customHeight="1" x14ac:dyDescent="0.2"/>
    <row r="2" spans="2:30" ht="39.75" customHeight="1" x14ac:dyDescent="0.35">
      <c r="B2" s="98"/>
      <c r="C2" s="98"/>
      <c r="D2" s="533"/>
      <c r="E2" s="11"/>
      <c r="F2" s="534"/>
      <c r="G2" s="534"/>
      <c r="H2" s="534"/>
      <c r="I2" s="534"/>
      <c r="J2" s="534"/>
      <c r="K2" s="535"/>
      <c r="L2" s="534"/>
      <c r="M2" s="534"/>
      <c r="N2" s="534"/>
      <c r="O2" s="181"/>
      <c r="P2" s="536"/>
      <c r="Q2" s="536"/>
      <c r="R2" s="536"/>
      <c r="S2" s="536"/>
      <c r="T2" s="536"/>
      <c r="U2" s="536"/>
      <c r="V2" s="536"/>
      <c r="W2" s="536"/>
      <c r="X2" s="537"/>
      <c r="Y2" s="894" t="s">
        <v>499</v>
      </c>
      <c r="Z2" s="894"/>
      <c r="AA2" s="894"/>
      <c r="AB2" s="894"/>
      <c r="AC2" s="894"/>
      <c r="AD2" s="536"/>
    </row>
    <row r="3" spans="2:30" ht="27.75" customHeight="1" x14ac:dyDescent="0.2">
      <c r="B3" s="898" t="s">
        <v>159</v>
      </c>
      <c r="C3" s="898"/>
      <c r="D3" s="898"/>
      <c r="E3" s="898"/>
      <c r="F3" s="898"/>
      <c r="G3" s="898"/>
      <c r="H3" s="898"/>
      <c r="I3" s="898"/>
      <c r="J3" s="898"/>
      <c r="K3" s="898"/>
      <c r="L3" s="898"/>
      <c r="M3" s="898"/>
      <c r="N3" s="898"/>
      <c r="O3" s="898"/>
      <c r="P3" s="898"/>
      <c r="Q3" s="898"/>
      <c r="R3" s="898"/>
      <c r="S3" s="898"/>
      <c r="T3" s="898"/>
      <c r="U3" s="898"/>
      <c r="V3" s="898"/>
      <c r="W3" s="898"/>
      <c r="X3" s="898"/>
      <c r="Y3" s="898"/>
      <c r="Z3" s="898"/>
      <c r="AA3" s="898"/>
      <c r="AB3" s="898"/>
      <c r="AC3" s="898"/>
      <c r="AD3" s="898"/>
    </row>
    <row r="4" spans="2:30" ht="17.25" customHeight="1" x14ac:dyDescent="0.25">
      <c r="B4" s="98"/>
      <c r="C4" s="98"/>
      <c r="D4" s="862" t="s">
        <v>914</v>
      </c>
      <c r="E4" s="862"/>
      <c r="F4" s="862"/>
      <c r="G4" s="862"/>
      <c r="H4" s="862"/>
      <c r="I4" s="862"/>
      <c r="J4" s="862"/>
      <c r="K4" s="862"/>
      <c r="L4" s="862"/>
      <c r="M4" s="862"/>
      <c r="N4" s="862"/>
      <c r="O4" s="862"/>
      <c r="P4" s="453"/>
      <c r="Q4" s="99"/>
      <c r="R4" s="99"/>
      <c r="S4" s="99"/>
      <c r="T4" s="99"/>
      <c r="U4" s="99"/>
      <c r="V4" s="899" t="s">
        <v>844</v>
      </c>
      <c r="W4" s="899"/>
      <c r="X4" s="899"/>
      <c r="Y4" s="899"/>
      <c r="Z4" s="899"/>
      <c r="AA4" s="899"/>
      <c r="AB4" s="899"/>
      <c r="AC4" s="899"/>
      <c r="AD4" s="899"/>
    </row>
    <row r="5" spans="2:30" ht="10.5" customHeight="1" x14ac:dyDescent="0.3">
      <c r="B5" s="98"/>
      <c r="C5" s="98"/>
      <c r="D5" s="453"/>
      <c r="E5" s="11"/>
      <c r="F5" s="99"/>
      <c r="G5" s="99"/>
      <c r="H5" s="99"/>
      <c r="I5" s="99"/>
      <c r="J5" s="99"/>
      <c r="K5" s="271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271"/>
      <c r="Y5" s="100"/>
      <c r="Z5" s="100"/>
      <c r="AA5" s="100"/>
      <c r="AB5" s="100"/>
      <c r="AC5" s="100"/>
      <c r="AD5" s="100"/>
    </row>
    <row r="6" spans="2:30" ht="27.75" customHeight="1" x14ac:dyDescent="0.25">
      <c r="B6" s="98"/>
      <c r="C6" s="98"/>
      <c r="D6" s="900" t="s">
        <v>838</v>
      </c>
      <c r="E6" s="900"/>
      <c r="F6" s="900"/>
      <c r="G6" s="900"/>
      <c r="H6" s="900"/>
      <c r="I6" s="452"/>
      <c r="J6" s="99"/>
      <c r="K6" s="271"/>
      <c r="L6" s="181"/>
      <c r="M6" s="100"/>
      <c r="N6" s="100"/>
      <c r="O6" s="100"/>
      <c r="P6" s="100"/>
      <c r="Q6" s="451" t="s">
        <v>902</v>
      </c>
      <c r="R6" s="100"/>
      <c r="S6" s="100"/>
      <c r="T6" s="99"/>
      <c r="U6" s="99"/>
      <c r="V6" s="901" t="s">
        <v>160</v>
      </c>
      <c r="W6" s="901"/>
      <c r="X6" s="901"/>
      <c r="Y6" s="901"/>
      <c r="Z6" s="901"/>
      <c r="AA6" s="901"/>
      <c r="AB6" s="901"/>
      <c r="AC6" s="901"/>
      <c r="AD6" s="99"/>
    </row>
    <row r="7" spans="2:30" ht="6" customHeight="1" thickBot="1" x14ac:dyDescent="0.35">
      <c r="B7" s="97"/>
      <c r="C7" s="98"/>
      <c r="D7" s="403"/>
      <c r="E7" s="11"/>
      <c r="F7" s="99"/>
      <c r="G7" s="99"/>
      <c r="H7" s="99"/>
      <c r="I7" s="99"/>
      <c r="J7" s="99"/>
      <c r="K7" s="271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271"/>
      <c r="Y7" s="99"/>
      <c r="Z7" s="99"/>
      <c r="AA7" s="99"/>
      <c r="AB7" s="99"/>
      <c r="AC7" s="99"/>
      <c r="AD7" s="101"/>
    </row>
    <row r="8" spans="2:30" ht="15" customHeight="1" x14ac:dyDescent="0.2">
      <c r="B8" s="906"/>
      <c r="C8" s="904"/>
      <c r="D8" s="902" t="s">
        <v>163</v>
      </c>
      <c r="E8" s="892" t="s">
        <v>88</v>
      </c>
      <c r="F8" s="895" t="s">
        <v>161</v>
      </c>
      <c r="G8" s="896"/>
      <c r="H8" s="896"/>
      <c r="I8" s="896"/>
      <c r="J8" s="896"/>
      <c r="K8" s="896"/>
      <c r="L8" s="896"/>
      <c r="M8" s="896"/>
      <c r="N8" s="897"/>
      <c r="O8" s="895" t="s">
        <v>162</v>
      </c>
      <c r="P8" s="896"/>
      <c r="Q8" s="896"/>
      <c r="R8" s="896"/>
      <c r="S8" s="896"/>
      <c r="T8" s="896"/>
      <c r="U8" s="896"/>
      <c r="V8" s="896"/>
      <c r="W8" s="896"/>
      <c r="X8" s="896"/>
      <c r="Y8" s="896"/>
      <c r="Z8" s="896"/>
      <c r="AA8" s="896"/>
      <c r="AB8" s="896"/>
      <c r="AC8" s="897"/>
      <c r="AD8" s="892" t="s">
        <v>181</v>
      </c>
    </row>
    <row r="9" spans="2:30" s="21" customFormat="1" ht="87.75" customHeight="1" thickBot="1" x14ac:dyDescent="0.25">
      <c r="B9" s="907"/>
      <c r="C9" s="905"/>
      <c r="D9" s="903"/>
      <c r="E9" s="893"/>
      <c r="F9" s="561" t="s">
        <v>164</v>
      </c>
      <c r="G9" s="562" t="s">
        <v>165</v>
      </c>
      <c r="H9" s="562" t="s">
        <v>166</v>
      </c>
      <c r="I9" s="562" t="s">
        <v>198</v>
      </c>
      <c r="J9" s="563" t="s">
        <v>167</v>
      </c>
      <c r="K9" s="564" t="s">
        <v>168</v>
      </c>
      <c r="L9" s="562" t="s">
        <v>143</v>
      </c>
      <c r="M9" s="562" t="s">
        <v>169</v>
      </c>
      <c r="N9" s="565" t="s">
        <v>170</v>
      </c>
      <c r="O9" s="561" t="s">
        <v>171</v>
      </c>
      <c r="P9" s="562" t="s">
        <v>166</v>
      </c>
      <c r="Q9" s="562" t="s">
        <v>43</v>
      </c>
      <c r="R9" s="562" t="s">
        <v>172</v>
      </c>
      <c r="S9" s="562" t="s">
        <v>173</v>
      </c>
      <c r="T9" s="562" t="s">
        <v>174</v>
      </c>
      <c r="U9" s="563" t="s">
        <v>167</v>
      </c>
      <c r="V9" s="562" t="s">
        <v>175</v>
      </c>
      <c r="W9" s="562" t="s">
        <v>176</v>
      </c>
      <c r="X9" s="564" t="s">
        <v>177</v>
      </c>
      <c r="Y9" s="566" t="s">
        <v>143</v>
      </c>
      <c r="Z9" s="563" t="s">
        <v>178</v>
      </c>
      <c r="AA9" s="562" t="s">
        <v>179</v>
      </c>
      <c r="AB9" s="562" t="s">
        <v>498</v>
      </c>
      <c r="AC9" s="565" t="s">
        <v>180</v>
      </c>
      <c r="AD9" s="893"/>
    </row>
    <row r="10" spans="2:30" ht="39.75" customHeight="1" thickBot="1" x14ac:dyDescent="0.25">
      <c r="B10" s="578" t="s">
        <v>2</v>
      </c>
      <c r="C10" s="579"/>
      <c r="D10" s="580" t="s">
        <v>182</v>
      </c>
      <c r="E10" s="581">
        <f>E12+E11</f>
        <v>3892270</v>
      </c>
      <c r="F10" s="582"/>
      <c r="G10" s="583">
        <f t="shared" ref="G10:AD10" si="0">G12+G11</f>
        <v>1756763</v>
      </c>
      <c r="H10" s="583"/>
      <c r="I10" s="583">
        <f t="shared" si="0"/>
        <v>24442</v>
      </c>
      <c r="J10" s="583">
        <f t="shared" si="0"/>
        <v>3706</v>
      </c>
      <c r="K10" s="583">
        <f t="shared" si="0"/>
        <v>0</v>
      </c>
      <c r="L10" s="583">
        <f t="shared" si="0"/>
        <v>0</v>
      </c>
      <c r="M10" s="583">
        <f t="shared" si="0"/>
        <v>0</v>
      </c>
      <c r="N10" s="584"/>
      <c r="O10" s="582"/>
      <c r="P10" s="583"/>
      <c r="Q10" s="583">
        <f t="shared" si="0"/>
        <v>4992</v>
      </c>
      <c r="R10" s="583">
        <f t="shared" si="0"/>
        <v>0</v>
      </c>
      <c r="S10" s="583">
        <f t="shared" si="0"/>
        <v>0</v>
      </c>
      <c r="T10" s="583">
        <f t="shared" si="0"/>
        <v>0</v>
      </c>
      <c r="U10" s="583">
        <f t="shared" si="0"/>
        <v>0</v>
      </c>
      <c r="V10" s="583"/>
      <c r="W10" s="583"/>
      <c r="X10" s="583"/>
      <c r="Y10" s="583"/>
      <c r="Z10" s="583"/>
      <c r="AA10" s="583">
        <f t="shared" si="0"/>
        <v>1979659</v>
      </c>
      <c r="AB10" s="583"/>
      <c r="AC10" s="584"/>
      <c r="AD10" s="581">
        <f t="shared" si="0"/>
        <v>3692530</v>
      </c>
    </row>
    <row r="11" spans="2:30" ht="21.75" customHeight="1" x14ac:dyDescent="0.25">
      <c r="B11" s="567" t="s">
        <v>3</v>
      </c>
      <c r="C11" s="568"/>
      <c r="D11" s="569" t="s">
        <v>808</v>
      </c>
      <c r="E11" s="570">
        <v>0</v>
      </c>
      <c r="F11" s="571"/>
      <c r="G11" s="572"/>
      <c r="H11" s="572"/>
      <c r="I11" s="572"/>
      <c r="J11" s="572"/>
      <c r="K11" s="573"/>
      <c r="L11" s="572"/>
      <c r="M11" s="572"/>
      <c r="N11" s="574"/>
      <c r="O11" s="571"/>
      <c r="P11" s="572"/>
      <c r="Q11" s="572"/>
      <c r="R11" s="572"/>
      <c r="S11" s="572"/>
      <c r="T11" s="572"/>
      <c r="U11" s="572"/>
      <c r="V11" s="572"/>
      <c r="W11" s="572"/>
      <c r="X11" s="573"/>
      <c r="Y11" s="572"/>
      <c r="Z11" s="575"/>
      <c r="AA11" s="572"/>
      <c r="AB11" s="572"/>
      <c r="AC11" s="576"/>
      <c r="AD11" s="577">
        <f>E11+SUM(F11:N11)-SUM(O11:AC11)</f>
        <v>0</v>
      </c>
    </row>
    <row r="12" spans="2:30" ht="21.75" customHeight="1" x14ac:dyDescent="0.25">
      <c r="B12" s="540" t="s">
        <v>4</v>
      </c>
      <c r="C12" s="417"/>
      <c r="D12" s="541" t="s">
        <v>809</v>
      </c>
      <c r="E12" s="552">
        <f>E13+E14+E15+E16+E17+E18+E19</f>
        <v>3892270</v>
      </c>
      <c r="F12" s="420"/>
      <c r="G12" s="335">
        <f t="shared" ref="G12:AA12" si="1">SUM(G13:G19)</f>
        <v>1756763</v>
      </c>
      <c r="H12" s="335"/>
      <c r="I12" s="335">
        <f t="shared" si="1"/>
        <v>24442</v>
      </c>
      <c r="J12" s="335">
        <f t="shared" si="1"/>
        <v>3706</v>
      </c>
      <c r="K12" s="418"/>
      <c r="L12" s="335"/>
      <c r="M12" s="335"/>
      <c r="N12" s="419"/>
      <c r="O12" s="420"/>
      <c r="P12" s="335"/>
      <c r="Q12" s="335">
        <f t="shared" si="1"/>
        <v>4992</v>
      </c>
      <c r="R12" s="335">
        <f t="shared" si="1"/>
        <v>0</v>
      </c>
      <c r="S12" s="335">
        <f t="shared" si="1"/>
        <v>0</v>
      </c>
      <c r="T12" s="335">
        <f t="shared" si="1"/>
        <v>0</v>
      </c>
      <c r="U12" s="335">
        <f t="shared" si="1"/>
        <v>0</v>
      </c>
      <c r="V12" s="335"/>
      <c r="W12" s="335"/>
      <c r="X12" s="418"/>
      <c r="Y12" s="335"/>
      <c r="Z12" s="335"/>
      <c r="AA12" s="421">
        <f t="shared" si="1"/>
        <v>1979659</v>
      </c>
      <c r="AB12" s="421"/>
      <c r="AC12" s="419"/>
      <c r="AD12" s="556">
        <f>E12+SUM(F12:N12)-SUM(O12:AC12)</f>
        <v>3692530</v>
      </c>
    </row>
    <row r="13" spans="2:30" ht="21.75" customHeight="1" x14ac:dyDescent="0.2">
      <c r="B13" s="542" t="s">
        <v>5</v>
      </c>
      <c r="C13" s="9"/>
      <c r="D13" s="543" t="s">
        <v>810</v>
      </c>
      <c r="E13" s="553">
        <v>264170</v>
      </c>
      <c r="F13" s="331"/>
      <c r="G13" s="321"/>
      <c r="H13" s="321"/>
      <c r="I13" s="321">
        <v>24442</v>
      </c>
      <c r="J13" s="321">
        <v>672</v>
      </c>
      <c r="K13" s="332"/>
      <c r="L13" s="321"/>
      <c r="M13" s="321"/>
      <c r="N13" s="330"/>
      <c r="O13" s="331"/>
      <c r="P13" s="321"/>
      <c r="Q13" s="321">
        <v>4992</v>
      </c>
      <c r="R13" s="321"/>
      <c r="S13" s="321"/>
      <c r="T13" s="321"/>
      <c r="U13" s="321"/>
      <c r="V13" s="321"/>
      <c r="W13" s="321"/>
      <c r="X13" s="332"/>
      <c r="Y13" s="321"/>
      <c r="Z13" s="333"/>
      <c r="AA13" s="321"/>
      <c r="AB13" s="321"/>
      <c r="AC13" s="334"/>
      <c r="AD13" s="557">
        <f>E13+SUM(F13:N13)-SUM(O13:AC13)</f>
        <v>284292</v>
      </c>
    </row>
    <row r="14" spans="2:30" ht="21.75" customHeight="1" x14ac:dyDescent="0.2">
      <c r="B14" s="542" t="s">
        <v>6</v>
      </c>
      <c r="C14" s="9"/>
      <c r="D14" s="543" t="s">
        <v>811</v>
      </c>
      <c r="E14" s="553">
        <v>0</v>
      </c>
      <c r="F14" s="331"/>
      <c r="G14" s="321"/>
      <c r="H14" s="321"/>
      <c r="I14" s="321"/>
      <c r="J14" s="321"/>
      <c r="K14" s="332"/>
      <c r="L14" s="321"/>
      <c r="M14" s="321"/>
      <c r="N14" s="330"/>
      <c r="O14" s="331"/>
      <c r="P14" s="321"/>
      <c r="Q14" s="321"/>
      <c r="R14" s="321"/>
      <c r="S14" s="321"/>
      <c r="T14" s="321"/>
      <c r="U14" s="321"/>
      <c r="V14" s="321"/>
      <c r="W14" s="321"/>
      <c r="X14" s="332"/>
      <c r="Y14" s="321"/>
      <c r="Z14" s="333"/>
      <c r="AA14" s="321"/>
      <c r="AB14" s="321"/>
      <c r="AC14" s="334"/>
      <c r="AD14" s="557">
        <f t="shared" ref="AD14:AD18" si="2">E14+SUM(F14:N14)-SUM(O14:AC14)</f>
        <v>0</v>
      </c>
    </row>
    <row r="15" spans="2:30" ht="21.75" customHeight="1" x14ac:dyDescent="0.2">
      <c r="B15" s="542" t="s">
        <v>7</v>
      </c>
      <c r="C15" s="9"/>
      <c r="D15" s="543" t="s">
        <v>812</v>
      </c>
      <c r="E15" s="553">
        <v>0</v>
      </c>
      <c r="F15" s="331"/>
      <c r="G15" s="321"/>
      <c r="H15" s="321"/>
      <c r="I15" s="321"/>
      <c r="J15" s="321"/>
      <c r="K15" s="332"/>
      <c r="L15" s="321"/>
      <c r="M15" s="321"/>
      <c r="N15" s="330"/>
      <c r="O15" s="331"/>
      <c r="P15" s="321"/>
      <c r="Q15" s="321"/>
      <c r="R15" s="321"/>
      <c r="S15" s="321"/>
      <c r="T15" s="321"/>
      <c r="U15" s="321"/>
      <c r="V15" s="321"/>
      <c r="W15" s="321"/>
      <c r="X15" s="332"/>
      <c r="Y15" s="321"/>
      <c r="Z15" s="333"/>
      <c r="AA15" s="321"/>
      <c r="AB15" s="321"/>
      <c r="AC15" s="334"/>
      <c r="AD15" s="557">
        <f t="shared" si="2"/>
        <v>0</v>
      </c>
    </row>
    <row r="16" spans="2:30" ht="32.25" customHeight="1" x14ac:dyDescent="0.2">
      <c r="B16" s="542" t="s">
        <v>8</v>
      </c>
      <c r="C16" s="9"/>
      <c r="D16" s="543" t="s">
        <v>813</v>
      </c>
      <c r="E16" s="553">
        <v>0</v>
      </c>
      <c r="F16" s="331"/>
      <c r="G16" s="321"/>
      <c r="H16" s="321"/>
      <c r="I16" s="321"/>
      <c r="J16" s="321"/>
      <c r="K16" s="332"/>
      <c r="L16" s="321"/>
      <c r="M16" s="321"/>
      <c r="N16" s="330"/>
      <c r="O16" s="331"/>
      <c r="P16" s="321"/>
      <c r="Q16" s="321"/>
      <c r="R16" s="321"/>
      <c r="S16" s="321"/>
      <c r="T16" s="321"/>
      <c r="U16" s="321"/>
      <c r="V16" s="321"/>
      <c r="W16" s="321"/>
      <c r="X16" s="332"/>
      <c r="Y16" s="321"/>
      <c r="Z16" s="333"/>
      <c r="AA16" s="321"/>
      <c r="AB16" s="321"/>
      <c r="AC16" s="334"/>
      <c r="AD16" s="557">
        <f t="shared" si="2"/>
        <v>0</v>
      </c>
    </row>
    <row r="17" spans="2:31" ht="21.75" customHeight="1" x14ac:dyDescent="0.2">
      <c r="B17" s="542" t="s">
        <v>9</v>
      </c>
      <c r="C17" s="9"/>
      <c r="D17" s="543" t="s">
        <v>814</v>
      </c>
      <c r="E17" s="553">
        <v>29039</v>
      </c>
      <c r="F17" s="339"/>
      <c r="G17" s="336"/>
      <c r="H17" s="321"/>
      <c r="I17" s="321"/>
      <c r="J17" s="321"/>
      <c r="K17" s="332"/>
      <c r="L17" s="321"/>
      <c r="M17" s="321"/>
      <c r="N17" s="330"/>
      <c r="O17" s="331"/>
      <c r="P17" s="321"/>
      <c r="Q17" s="321"/>
      <c r="R17" s="321"/>
      <c r="S17" s="321"/>
      <c r="T17" s="321"/>
      <c r="U17" s="321"/>
      <c r="V17" s="321"/>
      <c r="W17" s="321"/>
      <c r="X17" s="332"/>
      <c r="Y17" s="321"/>
      <c r="Z17" s="333"/>
      <c r="AA17" s="337">
        <v>193</v>
      </c>
      <c r="AB17" s="337"/>
      <c r="AC17" s="334"/>
      <c r="AD17" s="557">
        <f t="shared" si="2"/>
        <v>28846</v>
      </c>
    </row>
    <row r="18" spans="2:31" ht="21.75" customHeight="1" x14ac:dyDescent="0.2">
      <c r="B18" s="542" t="s">
        <v>10</v>
      </c>
      <c r="C18" s="9"/>
      <c r="D18" s="543" t="s">
        <v>815</v>
      </c>
      <c r="E18" s="553">
        <v>252572</v>
      </c>
      <c r="F18" s="339"/>
      <c r="G18" s="336">
        <v>60485</v>
      </c>
      <c r="H18" s="321"/>
      <c r="I18" s="321"/>
      <c r="J18" s="321"/>
      <c r="K18" s="332"/>
      <c r="L18" s="321"/>
      <c r="M18" s="321"/>
      <c r="N18" s="330"/>
      <c r="O18" s="331"/>
      <c r="P18" s="321"/>
      <c r="Q18" s="321"/>
      <c r="R18" s="321"/>
      <c r="S18" s="321"/>
      <c r="T18" s="321"/>
      <c r="U18" s="321"/>
      <c r="V18" s="321"/>
      <c r="W18" s="321"/>
      <c r="X18" s="332"/>
      <c r="Y18" s="321"/>
      <c r="Z18" s="333"/>
      <c r="AA18" s="337">
        <v>116147</v>
      </c>
      <c r="AB18" s="337"/>
      <c r="AC18" s="334"/>
      <c r="AD18" s="557">
        <f t="shared" si="2"/>
        <v>196910</v>
      </c>
    </row>
    <row r="19" spans="2:31" ht="30.75" customHeight="1" thickBot="1" x14ac:dyDescent="0.25">
      <c r="B19" s="585" t="s">
        <v>11</v>
      </c>
      <c r="C19" s="586"/>
      <c r="D19" s="587" t="s">
        <v>816</v>
      </c>
      <c r="E19" s="588">
        <v>3346489</v>
      </c>
      <c r="F19" s="589"/>
      <c r="G19" s="590">
        <f>862300+833978</f>
        <v>1696278</v>
      </c>
      <c r="H19" s="591"/>
      <c r="I19" s="591"/>
      <c r="J19" s="591">
        <v>3034</v>
      </c>
      <c r="K19" s="592"/>
      <c r="L19" s="591"/>
      <c r="M19" s="591"/>
      <c r="N19" s="593"/>
      <c r="O19" s="594"/>
      <c r="P19" s="591"/>
      <c r="Q19" s="595"/>
      <c r="R19" s="591"/>
      <c r="S19" s="591"/>
      <c r="T19" s="591"/>
      <c r="U19" s="591"/>
      <c r="V19" s="591"/>
      <c r="W19" s="591"/>
      <c r="X19" s="592"/>
      <c r="Y19" s="591"/>
      <c r="Z19" s="596"/>
      <c r="AA19" s="595">
        <f>992311+871008</f>
        <v>1863319</v>
      </c>
      <c r="AB19" s="595"/>
      <c r="AC19" s="593"/>
      <c r="AD19" s="597">
        <f>E19+SUM(F19:N19)-SUM(O19:AC19)</f>
        <v>3182482</v>
      </c>
      <c r="AE19" s="273"/>
    </row>
    <row r="20" spans="2:31" ht="39.75" customHeight="1" thickBot="1" x14ac:dyDescent="0.25">
      <c r="B20" s="578" t="s">
        <v>15</v>
      </c>
      <c r="C20" s="579"/>
      <c r="D20" s="580" t="s">
        <v>183</v>
      </c>
      <c r="E20" s="581">
        <f>E21+E31+E34+E37</f>
        <v>227465722.49000001</v>
      </c>
      <c r="F20" s="582"/>
      <c r="G20" s="583">
        <f t="shared" ref="G20:AA20" si="3">G21+G31+G34+G37</f>
        <v>504863</v>
      </c>
      <c r="H20" s="583"/>
      <c r="I20" s="583">
        <f t="shared" si="3"/>
        <v>24000</v>
      </c>
      <c r="J20" s="583">
        <f t="shared" si="3"/>
        <v>561970</v>
      </c>
      <c r="K20" s="583">
        <f t="shared" si="3"/>
        <v>0</v>
      </c>
      <c r="L20" s="583">
        <f t="shared" si="3"/>
        <v>0</v>
      </c>
      <c r="M20" s="583">
        <f t="shared" si="3"/>
        <v>0</v>
      </c>
      <c r="N20" s="584"/>
      <c r="O20" s="582"/>
      <c r="P20" s="583"/>
      <c r="Q20" s="583">
        <f t="shared" si="3"/>
        <v>76082</v>
      </c>
      <c r="R20" s="583">
        <f t="shared" si="3"/>
        <v>0</v>
      </c>
      <c r="S20" s="583">
        <f t="shared" si="3"/>
        <v>0</v>
      </c>
      <c r="T20" s="583">
        <f t="shared" si="3"/>
        <v>0</v>
      </c>
      <c r="U20" s="583">
        <f t="shared" si="3"/>
        <v>64427</v>
      </c>
      <c r="V20" s="583"/>
      <c r="W20" s="583"/>
      <c r="X20" s="583"/>
      <c r="Y20" s="583"/>
      <c r="Z20" s="583"/>
      <c r="AA20" s="583">
        <f t="shared" si="3"/>
        <v>0</v>
      </c>
      <c r="AB20" s="583"/>
      <c r="AC20" s="584"/>
      <c r="AD20" s="581">
        <f>AD21+AD31+AD34+AD37</f>
        <v>228416046.49000001</v>
      </c>
    </row>
    <row r="21" spans="2:31" ht="21.75" customHeight="1" x14ac:dyDescent="0.25">
      <c r="B21" s="567" t="s">
        <v>16</v>
      </c>
      <c r="C21" s="568"/>
      <c r="D21" s="569" t="s">
        <v>184</v>
      </c>
      <c r="E21" s="570">
        <f>E22+E23+E24+E25+E26+E27+E28+E29+E30</f>
        <v>156146017</v>
      </c>
      <c r="F21" s="571"/>
      <c r="G21" s="572">
        <f t="shared" ref="G21:AD21" si="4">G22+G23+G24+G25+G26+G27+G28+G29+G30</f>
        <v>284527</v>
      </c>
      <c r="H21" s="572"/>
      <c r="I21" s="572">
        <f t="shared" si="4"/>
        <v>16000</v>
      </c>
      <c r="J21" s="572">
        <f t="shared" si="4"/>
        <v>0</v>
      </c>
      <c r="K21" s="573"/>
      <c r="L21" s="572"/>
      <c r="M21" s="572"/>
      <c r="N21" s="574"/>
      <c r="O21" s="571">
        <f t="shared" si="4"/>
        <v>0</v>
      </c>
      <c r="P21" s="572"/>
      <c r="Q21" s="572">
        <f t="shared" si="4"/>
        <v>32442</v>
      </c>
      <c r="R21" s="572">
        <f t="shared" si="4"/>
        <v>0</v>
      </c>
      <c r="S21" s="572">
        <f t="shared" si="4"/>
        <v>0</v>
      </c>
      <c r="T21" s="572">
        <f t="shared" si="4"/>
        <v>0</v>
      </c>
      <c r="U21" s="572">
        <f t="shared" si="4"/>
        <v>0</v>
      </c>
      <c r="V21" s="572"/>
      <c r="W21" s="572"/>
      <c r="X21" s="573"/>
      <c r="Y21" s="572"/>
      <c r="Z21" s="575"/>
      <c r="AA21" s="572">
        <f t="shared" si="4"/>
        <v>0</v>
      </c>
      <c r="AB21" s="572"/>
      <c r="AC21" s="576"/>
      <c r="AD21" s="577">
        <f t="shared" si="4"/>
        <v>156414102</v>
      </c>
    </row>
    <row r="22" spans="2:31" ht="28.5" customHeight="1" x14ac:dyDescent="0.2">
      <c r="B22" s="542" t="s">
        <v>17</v>
      </c>
      <c r="C22" s="9"/>
      <c r="D22" s="544" t="s">
        <v>185</v>
      </c>
      <c r="E22" s="553">
        <v>119467</v>
      </c>
      <c r="F22" s="331"/>
      <c r="G22" s="321"/>
      <c r="H22" s="321"/>
      <c r="I22" s="321"/>
      <c r="J22" s="321"/>
      <c r="K22" s="332"/>
      <c r="L22" s="321"/>
      <c r="M22" s="321"/>
      <c r="N22" s="330"/>
      <c r="O22" s="331"/>
      <c r="P22" s="321"/>
      <c r="Q22" s="321"/>
      <c r="R22" s="321"/>
      <c r="S22" s="321"/>
      <c r="T22" s="321"/>
      <c r="U22" s="321"/>
      <c r="V22" s="321"/>
      <c r="W22" s="321"/>
      <c r="X22" s="332"/>
      <c r="Y22" s="321"/>
      <c r="Z22" s="321"/>
      <c r="AA22" s="321"/>
      <c r="AB22" s="321"/>
      <c r="AC22" s="330"/>
      <c r="AD22" s="557">
        <f t="shared" ref="AD22:AD30" si="5">E22+SUM(F22:N22)-SUM(O22:AC22)</f>
        <v>119467</v>
      </c>
    </row>
    <row r="23" spans="2:31" ht="27" customHeight="1" x14ac:dyDescent="0.2">
      <c r="B23" s="542" t="s">
        <v>18</v>
      </c>
      <c r="C23" s="9"/>
      <c r="D23" s="544" t="s">
        <v>817</v>
      </c>
      <c r="E23" s="553">
        <v>145114694</v>
      </c>
      <c r="F23" s="339"/>
      <c r="G23" s="336">
        <v>282527</v>
      </c>
      <c r="H23" s="336"/>
      <c r="I23" s="336">
        <v>16000</v>
      </c>
      <c r="J23" s="336"/>
      <c r="K23" s="416"/>
      <c r="L23" s="336"/>
      <c r="M23" s="336"/>
      <c r="N23" s="338"/>
      <c r="O23" s="339"/>
      <c r="P23" s="336"/>
      <c r="Q23" s="336">
        <v>32442</v>
      </c>
      <c r="R23" s="321"/>
      <c r="S23" s="321"/>
      <c r="T23" s="321"/>
      <c r="U23" s="321"/>
      <c r="V23" s="321"/>
      <c r="W23" s="321"/>
      <c r="X23" s="332"/>
      <c r="Y23" s="321"/>
      <c r="Z23" s="321"/>
      <c r="AA23" s="321"/>
      <c r="AB23" s="321"/>
      <c r="AC23" s="330"/>
      <c r="AD23" s="557">
        <f t="shared" si="5"/>
        <v>145380779</v>
      </c>
    </row>
    <row r="24" spans="2:31" ht="35.25" customHeight="1" x14ac:dyDescent="0.2">
      <c r="B24" s="542" t="s">
        <v>19</v>
      </c>
      <c r="C24" s="9"/>
      <c r="D24" s="544" t="s">
        <v>186</v>
      </c>
      <c r="E24" s="553">
        <v>0</v>
      </c>
      <c r="F24" s="331"/>
      <c r="G24" s="321"/>
      <c r="H24" s="321"/>
      <c r="I24" s="321"/>
      <c r="J24" s="321"/>
      <c r="K24" s="332"/>
      <c r="L24" s="321"/>
      <c r="M24" s="321"/>
      <c r="N24" s="330"/>
      <c r="O24" s="331"/>
      <c r="P24" s="321"/>
      <c r="Q24" s="321"/>
      <c r="R24" s="321"/>
      <c r="S24" s="321"/>
      <c r="T24" s="321"/>
      <c r="U24" s="321"/>
      <c r="V24" s="321"/>
      <c r="W24" s="321"/>
      <c r="X24" s="332"/>
      <c r="Y24" s="321"/>
      <c r="Z24" s="321"/>
      <c r="AA24" s="321"/>
      <c r="AB24" s="321"/>
      <c r="AC24" s="330"/>
      <c r="AD24" s="557">
        <f t="shared" si="5"/>
        <v>0</v>
      </c>
    </row>
    <row r="25" spans="2:31" ht="20.25" customHeight="1" x14ac:dyDescent="0.2">
      <c r="B25" s="542" t="s">
        <v>12</v>
      </c>
      <c r="C25" s="9"/>
      <c r="D25" s="544" t="s">
        <v>187</v>
      </c>
      <c r="E25" s="553">
        <v>0</v>
      </c>
      <c r="F25" s="331"/>
      <c r="G25" s="321"/>
      <c r="H25" s="321"/>
      <c r="I25" s="321"/>
      <c r="J25" s="321"/>
      <c r="K25" s="332"/>
      <c r="L25" s="321"/>
      <c r="M25" s="321"/>
      <c r="N25" s="330"/>
      <c r="O25" s="331"/>
      <c r="P25" s="321"/>
      <c r="Q25" s="321"/>
      <c r="R25" s="321"/>
      <c r="S25" s="321"/>
      <c r="T25" s="321"/>
      <c r="U25" s="321"/>
      <c r="V25" s="321"/>
      <c r="W25" s="321"/>
      <c r="X25" s="332"/>
      <c r="Y25" s="321"/>
      <c r="Z25" s="321"/>
      <c r="AA25" s="321"/>
      <c r="AB25" s="321"/>
      <c r="AC25" s="330"/>
      <c r="AD25" s="557">
        <f t="shared" si="5"/>
        <v>0</v>
      </c>
    </row>
    <row r="26" spans="2:31" ht="20.25" customHeight="1" x14ac:dyDescent="0.2">
      <c r="B26" s="542" t="s">
        <v>13</v>
      </c>
      <c r="C26" s="9"/>
      <c r="D26" s="544" t="s">
        <v>188</v>
      </c>
      <c r="E26" s="553">
        <v>2177040</v>
      </c>
      <c r="F26" s="331"/>
      <c r="G26" s="321">
        <v>2000</v>
      </c>
      <c r="H26" s="321"/>
      <c r="I26" s="321"/>
      <c r="J26" s="321"/>
      <c r="K26" s="332"/>
      <c r="L26" s="321"/>
      <c r="M26" s="321"/>
      <c r="N26" s="330"/>
      <c r="O26" s="331"/>
      <c r="P26" s="321"/>
      <c r="Q26" s="321"/>
      <c r="R26" s="321"/>
      <c r="S26" s="321"/>
      <c r="T26" s="321"/>
      <c r="U26" s="321"/>
      <c r="V26" s="321"/>
      <c r="W26" s="321"/>
      <c r="X26" s="332"/>
      <c r="Y26" s="321"/>
      <c r="Z26" s="321"/>
      <c r="AA26" s="321"/>
      <c r="AB26" s="321"/>
      <c r="AC26" s="330"/>
      <c r="AD26" s="557">
        <f t="shared" si="5"/>
        <v>2179040</v>
      </c>
    </row>
    <row r="27" spans="2:31" ht="20.25" customHeight="1" x14ac:dyDescent="0.2">
      <c r="B27" s="542" t="s">
        <v>14</v>
      </c>
      <c r="C27" s="9"/>
      <c r="D27" s="544" t="s">
        <v>189</v>
      </c>
      <c r="E27" s="553">
        <v>0</v>
      </c>
      <c r="F27" s="331"/>
      <c r="G27" s="321"/>
      <c r="H27" s="321"/>
      <c r="I27" s="321"/>
      <c r="J27" s="321"/>
      <c r="K27" s="332"/>
      <c r="L27" s="321"/>
      <c r="M27" s="321"/>
      <c r="N27" s="330"/>
      <c r="O27" s="331"/>
      <c r="P27" s="321"/>
      <c r="Q27" s="321"/>
      <c r="R27" s="321"/>
      <c r="S27" s="321"/>
      <c r="T27" s="321"/>
      <c r="U27" s="321"/>
      <c r="V27" s="321"/>
      <c r="W27" s="321"/>
      <c r="X27" s="332"/>
      <c r="Y27" s="321"/>
      <c r="Z27" s="321"/>
      <c r="AA27" s="321"/>
      <c r="AB27" s="321"/>
      <c r="AC27" s="330"/>
      <c r="AD27" s="557">
        <f t="shared" si="5"/>
        <v>0</v>
      </c>
    </row>
    <row r="28" spans="2:31" ht="20.25" customHeight="1" x14ac:dyDescent="0.2">
      <c r="B28" s="542" t="s">
        <v>20</v>
      </c>
      <c r="C28" s="9"/>
      <c r="D28" s="544" t="s">
        <v>190</v>
      </c>
      <c r="E28" s="553">
        <v>2957448</v>
      </c>
      <c r="F28" s="331"/>
      <c r="G28" s="321"/>
      <c r="H28" s="321"/>
      <c r="I28" s="321"/>
      <c r="J28" s="321"/>
      <c r="K28" s="332"/>
      <c r="L28" s="321"/>
      <c r="M28" s="321"/>
      <c r="N28" s="330"/>
      <c r="O28" s="331"/>
      <c r="P28" s="321"/>
      <c r="Q28" s="321"/>
      <c r="R28" s="321"/>
      <c r="S28" s="321"/>
      <c r="T28" s="321"/>
      <c r="U28" s="321"/>
      <c r="V28" s="321"/>
      <c r="W28" s="321"/>
      <c r="X28" s="332"/>
      <c r="Y28" s="321"/>
      <c r="Z28" s="321"/>
      <c r="AA28" s="321"/>
      <c r="AB28" s="321"/>
      <c r="AC28" s="330"/>
      <c r="AD28" s="557">
        <f t="shared" si="5"/>
        <v>2957448</v>
      </c>
    </row>
    <row r="29" spans="2:31" ht="31.5" customHeight="1" x14ac:dyDescent="0.2">
      <c r="B29" s="542" t="s">
        <v>21</v>
      </c>
      <c r="C29" s="9"/>
      <c r="D29" s="544" t="s">
        <v>818</v>
      </c>
      <c r="E29" s="553">
        <v>338949</v>
      </c>
      <c r="F29" s="331"/>
      <c r="G29" s="321"/>
      <c r="H29" s="321"/>
      <c r="I29" s="321"/>
      <c r="J29" s="321"/>
      <c r="K29" s="332"/>
      <c r="L29" s="321"/>
      <c r="M29" s="321"/>
      <c r="N29" s="330"/>
      <c r="O29" s="331"/>
      <c r="P29" s="321"/>
      <c r="Q29" s="321"/>
      <c r="R29" s="321"/>
      <c r="S29" s="321"/>
      <c r="T29" s="321"/>
      <c r="U29" s="321"/>
      <c r="V29" s="321"/>
      <c r="W29" s="321"/>
      <c r="X29" s="332"/>
      <c r="Y29" s="321"/>
      <c r="Z29" s="321"/>
      <c r="AA29" s="321"/>
      <c r="AB29" s="321"/>
      <c r="AC29" s="330"/>
      <c r="AD29" s="557">
        <f t="shared" si="5"/>
        <v>338949</v>
      </c>
    </row>
    <row r="30" spans="2:31" ht="30" customHeight="1" x14ac:dyDescent="0.2">
      <c r="B30" s="542" t="s">
        <v>23</v>
      </c>
      <c r="C30" s="9"/>
      <c r="D30" s="544" t="s">
        <v>492</v>
      </c>
      <c r="E30" s="553">
        <v>5438419</v>
      </c>
      <c r="F30" s="331"/>
      <c r="G30" s="321"/>
      <c r="H30" s="321"/>
      <c r="I30" s="321"/>
      <c r="J30" s="321"/>
      <c r="K30" s="332"/>
      <c r="L30" s="321"/>
      <c r="M30" s="321"/>
      <c r="N30" s="330"/>
      <c r="O30" s="331"/>
      <c r="P30" s="321"/>
      <c r="Q30" s="321"/>
      <c r="R30" s="321"/>
      <c r="S30" s="321"/>
      <c r="T30" s="321"/>
      <c r="U30" s="321"/>
      <c r="V30" s="321"/>
      <c r="W30" s="321"/>
      <c r="X30" s="332"/>
      <c r="Y30" s="321"/>
      <c r="Z30" s="321"/>
      <c r="AA30" s="321"/>
      <c r="AB30" s="321"/>
      <c r="AC30" s="330"/>
      <c r="AD30" s="557">
        <f t="shared" si="5"/>
        <v>5438419</v>
      </c>
    </row>
    <row r="31" spans="2:31" s="12" customFormat="1" ht="21.75" customHeight="1" x14ac:dyDescent="0.2">
      <c r="B31" s="540" t="s">
        <v>26</v>
      </c>
      <c r="C31" s="417"/>
      <c r="D31" s="541" t="s">
        <v>819</v>
      </c>
      <c r="E31" s="552">
        <f>E32+E33</f>
        <v>63272058</v>
      </c>
      <c r="F31" s="424"/>
      <c r="G31" s="422">
        <f t="shared" ref="G31:AD31" si="6">G32+G33</f>
        <v>219316</v>
      </c>
      <c r="H31" s="422"/>
      <c r="I31" s="422">
        <f t="shared" si="6"/>
        <v>8000</v>
      </c>
      <c r="J31" s="422">
        <f t="shared" si="6"/>
        <v>556850</v>
      </c>
      <c r="K31" s="425"/>
      <c r="L31" s="422"/>
      <c r="M31" s="422"/>
      <c r="N31" s="423"/>
      <c r="O31" s="424">
        <f t="shared" si="6"/>
        <v>0</v>
      </c>
      <c r="P31" s="422"/>
      <c r="Q31" s="422">
        <f t="shared" si="6"/>
        <v>43640</v>
      </c>
      <c r="R31" s="422">
        <f t="shared" si="6"/>
        <v>0</v>
      </c>
      <c r="S31" s="422">
        <f t="shared" si="6"/>
        <v>0</v>
      </c>
      <c r="T31" s="422">
        <f t="shared" si="6"/>
        <v>0</v>
      </c>
      <c r="U31" s="422">
        <f t="shared" si="6"/>
        <v>64427</v>
      </c>
      <c r="V31" s="422"/>
      <c r="W31" s="422"/>
      <c r="X31" s="425"/>
      <c r="Y31" s="422">
        <f t="shared" si="6"/>
        <v>0</v>
      </c>
      <c r="Z31" s="333">
        <f t="shared" si="6"/>
        <v>0</v>
      </c>
      <c r="AA31" s="422">
        <f t="shared" si="6"/>
        <v>0</v>
      </c>
      <c r="AB31" s="422"/>
      <c r="AC31" s="426"/>
      <c r="AD31" s="558">
        <f t="shared" si="6"/>
        <v>63948157</v>
      </c>
    </row>
    <row r="32" spans="2:31" ht="41.25" customHeight="1" x14ac:dyDescent="0.2">
      <c r="B32" s="542" t="s">
        <v>27</v>
      </c>
      <c r="C32" s="9"/>
      <c r="D32" s="544" t="s">
        <v>191</v>
      </c>
      <c r="E32" s="553">
        <v>17322003</v>
      </c>
      <c r="F32" s="331"/>
      <c r="G32" s="321">
        <v>68100</v>
      </c>
      <c r="H32" s="321"/>
      <c r="I32" s="321"/>
      <c r="J32" s="321">
        <v>75081</v>
      </c>
      <c r="K32" s="332"/>
      <c r="L32" s="321"/>
      <c r="M32" s="321"/>
      <c r="N32" s="330"/>
      <c r="O32" s="331"/>
      <c r="P32" s="321"/>
      <c r="Q32" s="321">
        <f>74722-47006</f>
        <v>27716</v>
      </c>
      <c r="R32" s="321"/>
      <c r="S32" s="321"/>
      <c r="T32" s="321"/>
      <c r="U32" s="321">
        <f>4675+47006</f>
        <v>51681</v>
      </c>
      <c r="V32" s="321"/>
      <c r="W32" s="321"/>
      <c r="X32" s="332"/>
      <c r="Y32" s="321"/>
      <c r="Z32" s="321"/>
      <c r="AA32" s="321"/>
      <c r="AB32" s="321"/>
      <c r="AC32" s="330"/>
      <c r="AD32" s="557">
        <f t="shared" ref="AD32:AD33" si="7">E32+SUM(F32:N32)-SUM(O32:AC32)</f>
        <v>17385787</v>
      </c>
    </row>
    <row r="33" spans="2:30" ht="20.25" customHeight="1" x14ac:dyDescent="0.2">
      <c r="B33" s="542" t="s">
        <v>28</v>
      </c>
      <c r="C33" s="9"/>
      <c r="D33" s="545" t="s">
        <v>820</v>
      </c>
      <c r="E33" s="553">
        <v>45950055</v>
      </c>
      <c r="F33" s="339"/>
      <c r="G33" s="336">
        <f>60+151156</f>
        <v>151216</v>
      </c>
      <c r="H33" s="321"/>
      <c r="I33" s="321">
        <v>8000</v>
      </c>
      <c r="J33" s="321">
        <v>481769</v>
      </c>
      <c r="K33" s="332"/>
      <c r="L33" s="321"/>
      <c r="M33" s="321"/>
      <c r="N33" s="330"/>
      <c r="O33" s="331"/>
      <c r="P33" s="321"/>
      <c r="Q33" s="321">
        <v>15924</v>
      </c>
      <c r="R33" s="321"/>
      <c r="S33" s="321"/>
      <c r="T33" s="321"/>
      <c r="U33" s="321">
        <f>10069+2677</f>
        <v>12746</v>
      </c>
      <c r="V33" s="321"/>
      <c r="W33" s="321"/>
      <c r="X33" s="332"/>
      <c r="Y33" s="321"/>
      <c r="Z33" s="321"/>
      <c r="AA33" s="321"/>
      <c r="AB33" s="321"/>
      <c r="AC33" s="330"/>
      <c r="AD33" s="557">
        <f t="shared" si="7"/>
        <v>46562370</v>
      </c>
    </row>
    <row r="34" spans="2:30" s="12" customFormat="1" ht="21.75" customHeight="1" x14ac:dyDescent="0.2">
      <c r="B34" s="540" t="s">
        <v>29</v>
      </c>
      <c r="C34" s="417"/>
      <c r="D34" s="541" t="s">
        <v>192</v>
      </c>
      <c r="E34" s="552">
        <f>E35+E36</f>
        <v>687590</v>
      </c>
      <c r="F34" s="424"/>
      <c r="G34" s="422">
        <f t="shared" ref="G34:AD34" si="8">G35+G36</f>
        <v>1020</v>
      </c>
      <c r="H34" s="422"/>
      <c r="I34" s="422">
        <f t="shared" si="8"/>
        <v>0</v>
      </c>
      <c r="J34" s="422">
        <f t="shared" si="8"/>
        <v>5120</v>
      </c>
      <c r="K34" s="425"/>
      <c r="L34" s="422"/>
      <c r="M34" s="422"/>
      <c r="N34" s="423"/>
      <c r="O34" s="424">
        <f t="shared" si="8"/>
        <v>0</v>
      </c>
      <c r="P34" s="422"/>
      <c r="Q34" s="422">
        <f t="shared" si="8"/>
        <v>0</v>
      </c>
      <c r="R34" s="422">
        <f t="shared" si="8"/>
        <v>0</v>
      </c>
      <c r="S34" s="422">
        <f t="shared" si="8"/>
        <v>0</v>
      </c>
      <c r="T34" s="422">
        <f t="shared" si="8"/>
        <v>0</v>
      </c>
      <c r="U34" s="422">
        <f t="shared" si="8"/>
        <v>0</v>
      </c>
      <c r="V34" s="422"/>
      <c r="W34" s="422">
        <f t="shared" si="8"/>
        <v>0</v>
      </c>
      <c r="X34" s="425"/>
      <c r="Y34" s="422">
        <f t="shared" si="8"/>
        <v>0</v>
      </c>
      <c r="Z34" s="333">
        <f t="shared" si="8"/>
        <v>0</v>
      </c>
      <c r="AA34" s="422">
        <f t="shared" si="8"/>
        <v>0</v>
      </c>
      <c r="AB34" s="422"/>
      <c r="AC34" s="426"/>
      <c r="AD34" s="558">
        <f t="shared" si="8"/>
        <v>693730</v>
      </c>
    </row>
    <row r="35" spans="2:30" ht="20.25" customHeight="1" x14ac:dyDescent="0.2">
      <c r="B35" s="542" t="s">
        <v>30</v>
      </c>
      <c r="C35" s="9"/>
      <c r="D35" s="544" t="s">
        <v>193</v>
      </c>
      <c r="E35" s="553">
        <v>525547</v>
      </c>
      <c r="F35" s="331"/>
      <c r="G35" s="321">
        <v>1020</v>
      </c>
      <c r="H35" s="321"/>
      <c r="I35" s="321"/>
      <c r="J35" s="340">
        <v>5120</v>
      </c>
      <c r="K35" s="332"/>
      <c r="L35" s="321"/>
      <c r="M35" s="321"/>
      <c r="N35" s="330"/>
      <c r="O35" s="331"/>
      <c r="P35" s="321"/>
      <c r="Q35" s="321"/>
      <c r="R35" s="321"/>
      <c r="S35" s="321"/>
      <c r="T35" s="321"/>
      <c r="U35" s="321"/>
      <c r="V35" s="321"/>
      <c r="W35" s="321"/>
      <c r="X35" s="332"/>
      <c r="Y35" s="321"/>
      <c r="Z35" s="321"/>
      <c r="AA35" s="321"/>
      <c r="AB35" s="321"/>
      <c r="AC35" s="330"/>
      <c r="AD35" s="557">
        <f t="shared" ref="AD35:AD36" si="9">E35+SUM(F35:N35)-SUM(O35:AC35)</f>
        <v>531687</v>
      </c>
    </row>
    <row r="36" spans="2:30" ht="20.25" customHeight="1" x14ac:dyDescent="0.2">
      <c r="B36" s="542" t="s">
        <v>31</v>
      </c>
      <c r="C36" s="9"/>
      <c r="D36" s="544" t="s">
        <v>194</v>
      </c>
      <c r="E36" s="553">
        <v>162043</v>
      </c>
      <c r="F36" s="339"/>
      <c r="G36" s="336"/>
      <c r="H36" s="321"/>
      <c r="I36" s="321"/>
      <c r="J36" s="340"/>
      <c r="K36" s="332"/>
      <c r="L36" s="321"/>
      <c r="M36" s="321"/>
      <c r="N36" s="330"/>
      <c r="O36" s="331"/>
      <c r="P36" s="321"/>
      <c r="Q36" s="321"/>
      <c r="R36" s="321"/>
      <c r="S36" s="321"/>
      <c r="T36" s="321"/>
      <c r="U36" s="321"/>
      <c r="V36" s="321"/>
      <c r="W36" s="321"/>
      <c r="X36" s="332"/>
      <c r="Y36" s="321"/>
      <c r="Z36" s="321"/>
      <c r="AA36" s="321"/>
      <c r="AB36" s="321"/>
      <c r="AC36" s="330"/>
      <c r="AD36" s="557">
        <f t="shared" si="9"/>
        <v>162043</v>
      </c>
    </row>
    <row r="37" spans="2:30" s="12" customFormat="1" ht="35.25" customHeight="1" x14ac:dyDescent="0.2">
      <c r="B37" s="540" t="s">
        <v>32</v>
      </c>
      <c r="C37" s="417"/>
      <c r="D37" s="541" t="s">
        <v>916</v>
      </c>
      <c r="E37" s="552">
        <v>7360057.4900000002</v>
      </c>
      <c r="F37" s="424"/>
      <c r="G37" s="422"/>
      <c r="H37" s="422"/>
      <c r="I37" s="422"/>
      <c r="J37" s="422"/>
      <c r="K37" s="425"/>
      <c r="L37" s="422"/>
      <c r="M37" s="422"/>
      <c r="N37" s="423"/>
      <c r="O37" s="424"/>
      <c r="P37" s="422"/>
      <c r="Q37" s="422"/>
      <c r="R37" s="422"/>
      <c r="S37" s="422"/>
      <c r="T37" s="422"/>
      <c r="U37" s="422"/>
      <c r="V37" s="422"/>
      <c r="W37" s="422"/>
      <c r="X37" s="425"/>
      <c r="Y37" s="422"/>
      <c r="Z37" s="333"/>
      <c r="AA37" s="422"/>
      <c r="AB37" s="422"/>
      <c r="AC37" s="426"/>
      <c r="AD37" s="558">
        <v>7360057.4900000002</v>
      </c>
    </row>
    <row r="38" spans="2:30" ht="20.25" customHeight="1" x14ac:dyDescent="0.2">
      <c r="B38" s="542" t="s">
        <v>33</v>
      </c>
      <c r="C38" s="9"/>
      <c r="D38" s="546" t="s">
        <v>821</v>
      </c>
      <c r="E38" s="553">
        <v>7360057</v>
      </c>
      <c r="F38" s="339"/>
      <c r="G38" s="336"/>
      <c r="H38" s="321"/>
      <c r="I38" s="321"/>
      <c r="J38" s="340"/>
      <c r="K38" s="332"/>
      <c r="L38" s="321"/>
      <c r="M38" s="321"/>
      <c r="N38" s="330"/>
      <c r="O38" s="331"/>
      <c r="P38" s="321"/>
      <c r="Q38" s="321"/>
      <c r="R38" s="321"/>
      <c r="S38" s="321"/>
      <c r="T38" s="321"/>
      <c r="U38" s="321"/>
      <c r="V38" s="321"/>
      <c r="W38" s="321"/>
      <c r="X38" s="332"/>
      <c r="Y38" s="321"/>
      <c r="Z38" s="321"/>
      <c r="AA38" s="321"/>
      <c r="AB38" s="321"/>
      <c r="AC38" s="330"/>
      <c r="AD38" s="557">
        <f t="shared" ref="AD38:AD39" si="10">E38+SUM(F38:N38)-SUM(O38:AC38)</f>
        <v>7360057</v>
      </c>
    </row>
    <row r="39" spans="2:30" ht="27" customHeight="1" x14ac:dyDescent="0.2">
      <c r="B39" s="542" t="s">
        <v>34</v>
      </c>
      <c r="C39" s="9"/>
      <c r="D39" s="544" t="s">
        <v>822</v>
      </c>
      <c r="E39" s="553">
        <v>0</v>
      </c>
      <c r="F39" s="331"/>
      <c r="G39" s="321"/>
      <c r="H39" s="321"/>
      <c r="I39" s="321"/>
      <c r="J39" s="340"/>
      <c r="K39" s="332"/>
      <c r="L39" s="321"/>
      <c r="M39" s="321"/>
      <c r="N39" s="330"/>
      <c r="O39" s="331"/>
      <c r="P39" s="321"/>
      <c r="Q39" s="321"/>
      <c r="R39" s="321"/>
      <c r="S39" s="321"/>
      <c r="T39" s="321"/>
      <c r="U39" s="321"/>
      <c r="V39" s="321"/>
      <c r="W39" s="321"/>
      <c r="X39" s="332"/>
      <c r="Y39" s="321"/>
      <c r="Z39" s="321"/>
      <c r="AA39" s="321"/>
      <c r="AB39" s="321"/>
      <c r="AC39" s="330"/>
      <c r="AD39" s="557">
        <f t="shared" si="10"/>
        <v>0</v>
      </c>
    </row>
    <row r="40" spans="2:30" ht="39.75" customHeight="1" x14ac:dyDescent="0.2">
      <c r="B40" s="538" t="s">
        <v>35</v>
      </c>
      <c r="C40" s="427"/>
      <c r="D40" s="539" t="s">
        <v>195</v>
      </c>
      <c r="E40" s="551">
        <v>1149088</v>
      </c>
      <c r="F40" s="437"/>
      <c r="G40" s="428">
        <v>242837</v>
      </c>
      <c r="H40" s="428"/>
      <c r="I40" s="428"/>
      <c r="J40" s="428">
        <v>20893</v>
      </c>
      <c r="K40" s="428"/>
      <c r="L40" s="428"/>
      <c r="M40" s="428"/>
      <c r="N40" s="438"/>
      <c r="O40" s="437"/>
      <c r="P40" s="428"/>
      <c r="Q40" s="428"/>
      <c r="R40" s="428"/>
      <c r="S40" s="428"/>
      <c r="T40" s="428"/>
      <c r="U40" s="428">
        <v>1059</v>
      </c>
      <c r="V40" s="428"/>
      <c r="W40" s="428"/>
      <c r="X40" s="428"/>
      <c r="Y40" s="428"/>
      <c r="Z40" s="428"/>
      <c r="AA40" s="428">
        <v>499366</v>
      </c>
      <c r="AB40" s="428"/>
      <c r="AC40" s="438"/>
      <c r="AD40" s="551">
        <f>E40+SUM(F40:N40)-SUM(O40:AC40)</f>
        <v>912393</v>
      </c>
    </row>
    <row r="41" spans="2:30" ht="39.75" customHeight="1" x14ac:dyDescent="0.2">
      <c r="B41" s="538" t="s">
        <v>36</v>
      </c>
      <c r="C41" s="427"/>
      <c r="D41" s="539" t="s">
        <v>196</v>
      </c>
      <c r="E41" s="551">
        <v>0</v>
      </c>
      <c r="F41" s="437">
        <f t="shared" ref="F41:AD41" si="11">F42+F43+F44</f>
        <v>0</v>
      </c>
      <c r="G41" s="428">
        <f t="shared" si="11"/>
        <v>0</v>
      </c>
      <c r="H41" s="428">
        <f t="shared" si="11"/>
        <v>0</v>
      </c>
      <c r="I41" s="428">
        <f t="shared" si="11"/>
        <v>0</v>
      </c>
      <c r="J41" s="428">
        <f t="shared" si="11"/>
        <v>0</v>
      </c>
      <c r="K41" s="428">
        <f t="shared" si="11"/>
        <v>0</v>
      </c>
      <c r="L41" s="428">
        <f t="shared" si="11"/>
        <v>0</v>
      </c>
      <c r="M41" s="428">
        <f t="shared" si="11"/>
        <v>0</v>
      </c>
      <c r="N41" s="438"/>
      <c r="O41" s="437"/>
      <c r="P41" s="428"/>
      <c r="Q41" s="428">
        <f t="shared" si="11"/>
        <v>0</v>
      </c>
      <c r="R41" s="428">
        <f t="shared" si="11"/>
        <v>0</v>
      </c>
      <c r="S41" s="428">
        <f t="shared" si="11"/>
        <v>0</v>
      </c>
      <c r="T41" s="428">
        <f t="shared" si="11"/>
        <v>0</v>
      </c>
      <c r="U41" s="428">
        <f t="shared" si="11"/>
        <v>0</v>
      </c>
      <c r="V41" s="428"/>
      <c r="W41" s="428"/>
      <c r="X41" s="428"/>
      <c r="Y41" s="428"/>
      <c r="Z41" s="428">
        <f t="shared" si="11"/>
        <v>0</v>
      </c>
      <c r="AA41" s="428">
        <f t="shared" si="11"/>
        <v>0</v>
      </c>
      <c r="AB41" s="428"/>
      <c r="AC41" s="438"/>
      <c r="AD41" s="551">
        <f t="shared" si="11"/>
        <v>0</v>
      </c>
    </row>
    <row r="42" spans="2:30" ht="20.25" customHeight="1" x14ac:dyDescent="0.2">
      <c r="B42" s="542" t="s">
        <v>37</v>
      </c>
      <c r="C42" s="9"/>
      <c r="D42" s="547" t="s">
        <v>823</v>
      </c>
      <c r="E42" s="553">
        <v>0</v>
      </c>
      <c r="F42" s="331"/>
      <c r="G42" s="321"/>
      <c r="H42" s="321"/>
      <c r="I42" s="321"/>
      <c r="J42" s="340"/>
      <c r="K42" s="332"/>
      <c r="L42" s="321"/>
      <c r="M42" s="321"/>
      <c r="N42" s="330"/>
      <c r="O42" s="331"/>
      <c r="P42" s="321"/>
      <c r="Q42" s="321"/>
      <c r="R42" s="321"/>
      <c r="S42" s="321"/>
      <c r="T42" s="321"/>
      <c r="U42" s="321"/>
      <c r="V42" s="321"/>
      <c r="W42" s="321"/>
      <c r="X42" s="332"/>
      <c r="Y42" s="321"/>
      <c r="Z42" s="321"/>
      <c r="AA42" s="321"/>
      <c r="AB42" s="321"/>
      <c r="AC42" s="330"/>
      <c r="AD42" s="557">
        <f t="shared" ref="AD42:AD44" si="12">E42+SUM(F42:N42)-SUM(O42:AC42)</f>
        <v>0</v>
      </c>
    </row>
    <row r="43" spans="2:30" ht="20.25" customHeight="1" x14ac:dyDescent="0.2">
      <c r="B43" s="542" t="s">
        <v>38</v>
      </c>
      <c r="C43" s="9"/>
      <c r="D43" s="547" t="s">
        <v>824</v>
      </c>
      <c r="E43" s="553">
        <v>0</v>
      </c>
      <c r="F43" s="331"/>
      <c r="G43" s="321"/>
      <c r="H43" s="321"/>
      <c r="I43" s="321"/>
      <c r="J43" s="340"/>
      <c r="K43" s="332"/>
      <c r="L43" s="321"/>
      <c r="M43" s="321"/>
      <c r="N43" s="330"/>
      <c r="O43" s="331"/>
      <c r="P43" s="321"/>
      <c r="Q43" s="321"/>
      <c r="R43" s="321"/>
      <c r="S43" s="321"/>
      <c r="T43" s="321"/>
      <c r="U43" s="321"/>
      <c r="V43" s="321"/>
      <c r="W43" s="321"/>
      <c r="X43" s="332"/>
      <c r="Y43" s="321"/>
      <c r="Z43" s="321"/>
      <c r="AA43" s="321"/>
      <c r="AB43" s="321"/>
      <c r="AC43" s="330"/>
      <c r="AD43" s="557">
        <f t="shared" si="12"/>
        <v>0</v>
      </c>
    </row>
    <row r="44" spans="2:30" ht="20.25" customHeight="1" x14ac:dyDescent="0.2">
      <c r="B44" s="542" t="s">
        <v>39</v>
      </c>
      <c r="C44" s="9"/>
      <c r="D44" s="547" t="s">
        <v>825</v>
      </c>
      <c r="E44" s="553">
        <v>0</v>
      </c>
      <c r="F44" s="331"/>
      <c r="G44" s="321"/>
      <c r="H44" s="321"/>
      <c r="I44" s="321"/>
      <c r="J44" s="340"/>
      <c r="K44" s="332"/>
      <c r="L44" s="321"/>
      <c r="M44" s="321"/>
      <c r="N44" s="330"/>
      <c r="O44" s="331"/>
      <c r="P44" s="321"/>
      <c r="Q44" s="321"/>
      <c r="R44" s="321"/>
      <c r="S44" s="321"/>
      <c r="T44" s="321"/>
      <c r="U44" s="321"/>
      <c r="V44" s="321"/>
      <c r="W44" s="321"/>
      <c r="X44" s="332"/>
      <c r="Y44" s="321"/>
      <c r="Z44" s="321"/>
      <c r="AA44" s="321"/>
      <c r="AB44" s="321"/>
      <c r="AC44" s="330"/>
      <c r="AD44" s="557">
        <f t="shared" si="12"/>
        <v>0</v>
      </c>
    </row>
    <row r="45" spans="2:30" ht="39.75" customHeight="1" x14ac:dyDescent="0.2">
      <c r="B45" s="538" t="s">
        <v>40</v>
      </c>
      <c r="C45" s="427"/>
      <c r="D45" s="539" t="s">
        <v>197</v>
      </c>
      <c r="E45" s="551">
        <v>14162474.529999999</v>
      </c>
      <c r="F45" s="437">
        <f t="shared" ref="F45:AD45" si="13">F46+F47+F48+F51</f>
        <v>0</v>
      </c>
      <c r="G45" s="428">
        <f t="shared" si="13"/>
        <v>150</v>
      </c>
      <c r="H45" s="428">
        <f t="shared" si="13"/>
        <v>0</v>
      </c>
      <c r="I45" s="428">
        <f t="shared" si="13"/>
        <v>0</v>
      </c>
      <c r="J45" s="428">
        <f t="shared" si="13"/>
        <v>292230</v>
      </c>
      <c r="K45" s="428">
        <f t="shared" si="13"/>
        <v>0</v>
      </c>
      <c r="L45" s="428">
        <f t="shared" si="13"/>
        <v>0</v>
      </c>
      <c r="M45" s="428">
        <f t="shared" si="13"/>
        <v>0</v>
      </c>
      <c r="N45" s="438"/>
      <c r="O45" s="437"/>
      <c r="P45" s="428"/>
      <c r="Q45" s="428">
        <f t="shared" si="13"/>
        <v>0</v>
      </c>
      <c r="R45" s="428">
        <f t="shared" si="13"/>
        <v>0</v>
      </c>
      <c r="S45" s="428">
        <f t="shared" si="13"/>
        <v>0</v>
      </c>
      <c r="T45" s="428">
        <f t="shared" si="13"/>
        <v>0</v>
      </c>
      <c r="U45" s="428">
        <f t="shared" si="13"/>
        <v>5047</v>
      </c>
      <c r="V45" s="428"/>
      <c r="W45" s="428"/>
      <c r="X45" s="428"/>
      <c r="Y45" s="428"/>
      <c r="Z45" s="428"/>
      <c r="AA45" s="428">
        <f t="shared" si="13"/>
        <v>0</v>
      </c>
      <c r="AB45" s="428"/>
      <c r="AC45" s="438"/>
      <c r="AD45" s="551">
        <f t="shared" si="13"/>
        <v>14449808</v>
      </c>
    </row>
    <row r="46" spans="2:30" ht="20.25" customHeight="1" x14ac:dyDescent="0.2">
      <c r="B46" s="542" t="s">
        <v>41</v>
      </c>
      <c r="C46" s="9"/>
      <c r="D46" s="547" t="s">
        <v>807</v>
      </c>
      <c r="E46" s="553">
        <v>14162475</v>
      </c>
      <c r="F46" s="331"/>
      <c r="G46" s="321">
        <v>150</v>
      </c>
      <c r="H46" s="321"/>
      <c r="I46" s="321"/>
      <c r="J46" s="340">
        <v>292230</v>
      </c>
      <c r="K46" s="332"/>
      <c r="L46" s="321"/>
      <c r="M46" s="321"/>
      <c r="N46" s="330"/>
      <c r="O46" s="331"/>
      <c r="P46" s="321"/>
      <c r="Q46" s="321"/>
      <c r="R46" s="321"/>
      <c r="S46" s="321"/>
      <c r="T46" s="321"/>
      <c r="U46" s="321">
        <v>5047</v>
      </c>
      <c r="V46" s="321"/>
      <c r="W46" s="321"/>
      <c r="X46" s="332"/>
      <c r="Y46" s="321"/>
      <c r="Z46" s="341"/>
      <c r="AA46" s="321"/>
      <c r="AB46" s="321"/>
      <c r="AC46" s="330"/>
      <c r="AD46" s="557">
        <f>E46+SUM(F46:N46)-SUM(O46:AC46)</f>
        <v>14449808</v>
      </c>
    </row>
    <row r="47" spans="2:30" ht="20.25" customHeight="1" x14ac:dyDescent="0.3">
      <c r="B47" s="542" t="s">
        <v>50</v>
      </c>
      <c r="C47" s="9"/>
      <c r="D47" s="547" t="s">
        <v>806</v>
      </c>
      <c r="E47" s="554">
        <v>0</v>
      </c>
      <c r="F47" s="278"/>
      <c r="G47" s="276"/>
      <c r="H47" s="276"/>
      <c r="I47" s="276"/>
      <c r="J47" s="280"/>
      <c r="K47" s="279"/>
      <c r="L47" s="276"/>
      <c r="M47" s="276"/>
      <c r="N47" s="277"/>
      <c r="O47" s="278"/>
      <c r="P47" s="276"/>
      <c r="Q47" s="276"/>
      <c r="R47" s="276"/>
      <c r="S47" s="276"/>
      <c r="T47" s="276"/>
      <c r="U47" s="276"/>
      <c r="V47" s="276"/>
      <c r="W47" s="276"/>
      <c r="X47" s="279"/>
      <c r="Y47" s="276"/>
      <c r="Z47" s="281"/>
      <c r="AA47" s="276"/>
      <c r="AB47" s="276"/>
      <c r="AC47" s="277"/>
      <c r="AD47" s="559">
        <f t="shared" ref="AD47" si="14">E47+SUM(F47:N47)-SUM(O47:AC47)</f>
        <v>0</v>
      </c>
    </row>
    <row r="48" spans="2:30" ht="20.25" customHeight="1" x14ac:dyDescent="0.3">
      <c r="B48" s="542" t="s">
        <v>42</v>
      </c>
      <c r="C48" s="9"/>
      <c r="D48" s="546" t="s">
        <v>805</v>
      </c>
      <c r="E48" s="554">
        <v>0</v>
      </c>
      <c r="F48" s="278"/>
      <c r="G48" s="276">
        <f t="shared" ref="G48:AD48" si="15">G49+G50</f>
        <v>0</v>
      </c>
      <c r="H48" s="276"/>
      <c r="I48" s="276">
        <f t="shared" si="15"/>
        <v>0</v>
      </c>
      <c r="J48" s="280">
        <f t="shared" si="15"/>
        <v>0</v>
      </c>
      <c r="K48" s="279"/>
      <c r="L48" s="276"/>
      <c r="M48" s="276"/>
      <c r="N48" s="277"/>
      <c r="O48" s="278">
        <f t="shared" si="15"/>
        <v>0</v>
      </c>
      <c r="P48" s="276">
        <f t="shared" si="15"/>
        <v>0</v>
      </c>
      <c r="Q48" s="276">
        <f t="shared" si="15"/>
        <v>0</v>
      </c>
      <c r="R48" s="276">
        <f t="shared" si="15"/>
        <v>0</v>
      </c>
      <c r="S48" s="276">
        <f t="shared" si="15"/>
        <v>0</v>
      </c>
      <c r="T48" s="276">
        <f t="shared" si="15"/>
        <v>0</v>
      </c>
      <c r="U48" s="276">
        <f t="shared" si="15"/>
        <v>0</v>
      </c>
      <c r="V48" s="276"/>
      <c r="W48" s="276"/>
      <c r="X48" s="279"/>
      <c r="Y48" s="276"/>
      <c r="Z48" s="281"/>
      <c r="AA48" s="276">
        <f t="shared" si="15"/>
        <v>0</v>
      </c>
      <c r="AB48" s="276"/>
      <c r="AC48" s="277"/>
      <c r="AD48" s="559">
        <f t="shared" si="15"/>
        <v>0</v>
      </c>
    </row>
    <row r="49" spans="2:30" ht="20.25" customHeight="1" x14ac:dyDescent="0.3">
      <c r="B49" s="542" t="s">
        <v>44</v>
      </c>
      <c r="C49" s="9"/>
      <c r="D49" s="546" t="s">
        <v>804</v>
      </c>
      <c r="E49" s="554">
        <v>0</v>
      </c>
      <c r="F49" s="278"/>
      <c r="G49" s="276"/>
      <c r="H49" s="276"/>
      <c r="I49" s="276"/>
      <c r="J49" s="280"/>
      <c r="K49" s="279"/>
      <c r="L49" s="276"/>
      <c r="M49" s="276"/>
      <c r="N49" s="277"/>
      <c r="O49" s="278"/>
      <c r="P49" s="276"/>
      <c r="Q49" s="276"/>
      <c r="R49" s="276"/>
      <c r="S49" s="276"/>
      <c r="T49" s="276"/>
      <c r="U49" s="276"/>
      <c r="V49" s="276"/>
      <c r="W49" s="276"/>
      <c r="X49" s="279"/>
      <c r="Y49" s="276"/>
      <c r="Z49" s="281"/>
      <c r="AA49" s="276"/>
      <c r="AB49" s="276"/>
      <c r="AC49" s="277"/>
      <c r="AD49" s="559">
        <f t="shared" ref="AD49:AD51" si="16">E49+SUM(F49:N49)-SUM(O49:AC49)</f>
        <v>0</v>
      </c>
    </row>
    <row r="50" spans="2:30" ht="20.25" customHeight="1" x14ac:dyDescent="0.3">
      <c r="B50" s="542" t="s">
        <v>45</v>
      </c>
      <c r="C50" s="9"/>
      <c r="D50" s="546" t="s">
        <v>803</v>
      </c>
      <c r="E50" s="554">
        <v>0</v>
      </c>
      <c r="F50" s="278"/>
      <c r="G50" s="276"/>
      <c r="H50" s="276"/>
      <c r="I50" s="276"/>
      <c r="J50" s="280"/>
      <c r="K50" s="279"/>
      <c r="L50" s="276"/>
      <c r="M50" s="276"/>
      <c r="N50" s="277"/>
      <c r="O50" s="278"/>
      <c r="P50" s="276"/>
      <c r="Q50" s="276"/>
      <c r="R50" s="276"/>
      <c r="S50" s="276"/>
      <c r="T50" s="276"/>
      <c r="U50" s="276"/>
      <c r="V50" s="276"/>
      <c r="W50" s="276"/>
      <c r="X50" s="279"/>
      <c r="Y50" s="276"/>
      <c r="Z50" s="281"/>
      <c r="AA50" s="276"/>
      <c r="AB50" s="276"/>
      <c r="AC50" s="277"/>
      <c r="AD50" s="559">
        <f t="shared" si="16"/>
        <v>0</v>
      </c>
    </row>
    <row r="51" spans="2:30" ht="20.25" customHeight="1" thickBot="1" x14ac:dyDescent="0.35">
      <c r="B51" s="548" t="s">
        <v>46</v>
      </c>
      <c r="C51" s="549"/>
      <c r="D51" s="550" t="s">
        <v>826</v>
      </c>
      <c r="E51" s="555">
        <v>0</v>
      </c>
      <c r="F51" s="346"/>
      <c r="G51" s="344"/>
      <c r="H51" s="344"/>
      <c r="I51" s="344"/>
      <c r="J51" s="343"/>
      <c r="K51" s="347"/>
      <c r="L51" s="344"/>
      <c r="M51" s="344"/>
      <c r="N51" s="345"/>
      <c r="O51" s="346"/>
      <c r="P51" s="344"/>
      <c r="Q51" s="344"/>
      <c r="R51" s="344"/>
      <c r="S51" s="344"/>
      <c r="T51" s="344"/>
      <c r="U51" s="344"/>
      <c r="V51" s="344"/>
      <c r="W51" s="344"/>
      <c r="X51" s="347"/>
      <c r="Y51" s="344"/>
      <c r="Z51" s="348"/>
      <c r="AA51" s="344"/>
      <c r="AB51" s="344"/>
      <c r="AC51" s="345"/>
      <c r="AD51" s="560">
        <f t="shared" si="16"/>
        <v>0</v>
      </c>
    </row>
    <row r="52" spans="2:30" ht="17.25" customHeight="1" x14ac:dyDescent="0.3">
      <c r="B52" s="342"/>
      <c r="C52" s="342"/>
      <c r="D52" s="65"/>
      <c r="E52" s="10"/>
      <c r="F52" s="11"/>
      <c r="G52" s="11"/>
      <c r="H52" s="11"/>
      <c r="I52" s="11"/>
      <c r="J52" s="11"/>
      <c r="K52" s="272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272"/>
      <c r="Y52" s="11"/>
      <c r="Z52" s="11"/>
      <c r="AA52" s="11"/>
      <c r="AB52" s="11"/>
      <c r="AC52" s="11"/>
      <c r="AD52" s="11"/>
    </row>
  </sheetData>
  <autoFilter ref="B9:AE51"/>
  <mergeCells count="13">
    <mergeCell ref="AD8:AD9"/>
    <mergeCell ref="Y2:AC2"/>
    <mergeCell ref="F8:N8"/>
    <mergeCell ref="O8:AC8"/>
    <mergeCell ref="B3:AD3"/>
    <mergeCell ref="D4:O4"/>
    <mergeCell ref="V4:AD4"/>
    <mergeCell ref="D6:H6"/>
    <mergeCell ref="V6:AC6"/>
    <mergeCell ref="D8:D9"/>
    <mergeCell ref="C8:C9"/>
    <mergeCell ref="B8:B9"/>
    <mergeCell ref="E8:E9"/>
  </mergeCells>
  <pageMargins left="0.17" right="0" top="0" bottom="0" header="0" footer="0"/>
  <pageSetup paperSize="9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</sheetPr>
  <dimension ref="B1:N27"/>
  <sheetViews>
    <sheetView zoomScaleNormal="100" zoomScaleSheetLayoutView="85" workbookViewId="0">
      <selection activeCell="D25" sqref="D25"/>
    </sheetView>
  </sheetViews>
  <sheetFormatPr defaultRowHeight="19.5" x14ac:dyDescent="0.35"/>
  <cols>
    <col min="1" max="1" width="1.7109375" style="1" customWidth="1"/>
    <col min="2" max="2" width="7.28515625" style="51" customWidth="1"/>
    <col min="3" max="3" width="3.7109375" style="51" customWidth="1"/>
    <col min="4" max="4" width="63.85546875" style="3" customWidth="1"/>
    <col min="5" max="5" width="20" style="1" customWidth="1"/>
    <col min="6" max="6" width="25.5703125" style="1" customWidth="1"/>
    <col min="7" max="12" width="6.28515625" style="1" customWidth="1"/>
    <col min="13" max="13" width="6.140625" style="1" customWidth="1"/>
    <col min="14" max="14" width="6.28515625" style="1" customWidth="1"/>
    <col min="15" max="256" width="9.140625" style="1"/>
    <col min="257" max="257" width="7.28515625" style="1" customWidth="1"/>
    <col min="258" max="258" width="72" style="1" customWidth="1"/>
    <col min="259" max="262" width="20" style="1" customWidth="1"/>
    <col min="263" max="268" width="6.28515625" style="1" customWidth="1"/>
    <col min="269" max="269" width="6.140625" style="1" customWidth="1"/>
    <col min="270" max="270" width="6.28515625" style="1" customWidth="1"/>
    <col min="271" max="512" width="9.140625" style="1"/>
    <col min="513" max="513" width="7.28515625" style="1" customWidth="1"/>
    <col min="514" max="514" width="72" style="1" customWidth="1"/>
    <col min="515" max="518" width="20" style="1" customWidth="1"/>
    <col min="519" max="524" width="6.28515625" style="1" customWidth="1"/>
    <col min="525" max="525" width="6.140625" style="1" customWidth="1"/>
    <col min="526" max="526" width="6.28515625" style="1" customWidth="1"/>
    <col min="527" max="768" width="9.140625" style="1"/>
    <col min="769" max="769" width="7.28515625" style="1" customWidth="1"/>
    <col min="770" max="770" width="72" style="1" customWidth="1"/>
    <col min="771" max="774" width="20" style="1" customWidth="1"/>
    <col min="775" max="780" width="6.28515625" style="1" customWidth="1"/>
    <col min="781" max="781" width="6.140625" style="1" customWidth="1"/>
    <col min="782" max="782" width="6.28515625" style="1" customWidth="1"/>
    <col min="783" max="1024" width="9.140625" style="1"/>
    <col min="1025" max="1025" width="7.28515625" style="1" customWidth="1"/>
    <col min="1026" max="1026" width="72" style="1" customWidth="1"/>
    <col min="1027" max="1030" width="20" style="1" customWidth="1"/>
    <col min="1031" max="1036" width="6.28515625" style="1" customWidth="1"/>
    <col min="1037" max="1037" width="6.140625" style="1" customWidth="1"/>
    <col min="1038" max="1038" width="6.28515625" style="1" customWidth="1"/>
    <col min="1039" max="1280" width="9.140625" style="1"/>
    <col min="1281" max="1281" width="7.28515625" style="1" customWidth="1"/>
    <col min="1282" max="1282" width="72" style="1" customWidth="1"/>
    <col min="1283" max="1286" width="20" style="1" customWidth="1"/>
    <col min="1287" max="1292" width="6.28515625" style="1" customWidth="1"/>
    <col min="1293" max="1293" width="6.140625" style="1" customWidth="1"/>
    <col min="1294" max="1294" width="6.28515625" style="1" customWidth="1"/>
    <col min="1295" max="1536" width="9.140625" style="1"/>
    <col min="1537" max="1537" width="7.28515625" style="1" customWidth="1"/>
    <col min="1538" max="1538" width="72" style="1" customWidth="1"/>
    <col min="1539" max="1542" width="20" style="1" customWidth="1"/>
    <col min="1543" max="1548" width="6.28515625" style="1" customWidth="1"/>
    <col min="1549" max="1549" width="6.140625" style="1" customWidth="1"/>
    <col min="1550" max="1550" width="6.28515625" style="1" customWidth="1"/>
    <col min="1551" max="1792" width="9.140625" style="1"/>
    <col min="1793" max="1793" width="7.28515625" style="1" customWidth="1"/>
    <col min="1794" max="1794" width="72" style="1" customWidth="1"/>
    <col min="1795" max="1798" width="20" style="1" customWidth="1"/>
    <col min="1799" max="1804" width="6.28515625" style="1" customWidth="1"/>
    <col min="1805" max="1805" width="6.140625" style="1" customWidth="1"/>
    <col min="1806" max="1806" width="6.28515625" style="1" customWidth="1"/>
    <col min="1807" max="2048" width="9.140625" style="1"/>
    <col min="2049" max="2049" width="7.28515625" style="1" customWidth="1"/>
    <col min="2050" max="2050" width="72" style="1" customWidth="1"/>
    <col min="2051" max="2054" width="20" style="1" customWidth="1"/>
    <col min="2055" max="2060" width="6.28515625" style="1" customWidth="1"/>
    <col min="2061" max="2061" width="6.140625" style="1" customWidth="1"/>
    <col min="2062" max="2062" width="6.28515625" style="1" customWidth="1"/>
    <col min="2063" max="2304" width="9.140625" style="1"/>
    <col min="2305" max="2305" width="7.28515625" style="1" customWidth="1"/>
    <col min="2306" max="2306" width="72" style="1" customWidth="1"/>
    <col min="2307" max="2310" width="20" style="1" customWidth="1"/>
    <col min="2311" max="2316" width="6.28515625" style="1" customWidth="1"/>
    <col min="2317" max="2317" width="6.140625" style="1" customWidth="1"/>
    <col min="2318" max="2318" width="6.28515625" style="1" customWidth="1"/>
    <col min="2319" max="2560" width="9.140625" style="1"/>
    <col min="2561" max="2561" width="7.28515625" style="1" customWidth="1"/>
    <col min="2562" max="2562" width="72" style="1" customWidth="1"/>
    <col min="2563" max="2566" width="20" style="1" customWidth="1"/>
    <col min="2567" max="2572" width="6.28515625" style="1" customWidth="1"/>
    <col min="2573" max="2573" width="6.140625" style="1" customWidth="1"/>
    <col min="2574" max="2574" width="6.28515625" style="1" customWidth="1"/>
    <col min="2575" max="2816" width="9.140625" style="1"/>
    <col min="2817" max="2817" width="7.28515625" style="1" customWidth="1"/>
    <col min="2818" max="2818" width="72" style="1" customWidth="1"/>
    <col min="2819" max="2822" width="20" style="1" customWidth="1"/>
    <col min="2823" max="2828" width="6.28515625" style="1" customWidth="1"/>
    <col min="2829" max="2829" width="6.140625" style="1" customWidth="1"/>
    <col min="2830" max="2830" width="6.28515625" style="1" customWidth="1"/>
    <col min="2831" max="3072" width="9.140625" style="1"/>
    <col min="3073" max="3073" width="7.28515625" style="1" customWidth="1"/>
    <col min="3074" max="3074" width="72" style="1" customWidth="1"/>
    <col min="3075" max="3078" width="20" style="1" customWidth="1"/>
    <col min="3079" max="3084" width="6.28515625" style="1" customWidth="1"/>
    <col min="3085" max="3085" width="6.140625" style="1" customWidth="1"/>
    <col min="3086" max="3086" width="6.28515625" style="1" customWidth="1"/>
    <col min="3087" max="3328" width="9.140625" style="1"/>
    <col min="3329" max="3329" width="7.28515625" style="1" customWidth="1"/>
    <col min="3330" max="3330" width="72" style="1" customWidth="1"/>
    <col min="3331" max="3334" width="20" style="1" customWidth="1"/>
    <col min="3335" max="3340" width="6.28515625" style="1" customWidth="1"/>
    <col min="3341" max="3341" width="6.140625" style="1" customWidth="1"/>
    <col min="3342" max="3342" width="6.28515625" style="1" customWidth="1"/>
    <col min="3343" max="3584" width="9.140625" style="1"/>
    <col min="3585" max="3585" width="7.28515625" style="1" customWidth="1"/>
    <col min="3586" max="3586" width="72" style="1" customWidth="1"/>
    <col min="3587" max="3590" width="20" style="1" customWidth="1"/>
    <col min="3591" max="3596" width="6.28515625" style="1" customWidth="1"/>
    <col min="3597" max="3597" width="6.140625" style="1" customWidth="1"/>
    <col min="3598" max="3598" width="6.28515625" style="1" customWidth="1"/>
    <col min="3599" max="3840" width="9.140625" style="1"/>
    <col min="3841" max="3841" width="7.28515625" style="1" customWidth="1"/>
    <col min="3842" max="3842" width="72" style="1" customWidth="1"/>
    <col min="3843" max="3846" width="20" style="1" customWidth="1"/>
    <col min="3847" max="3852" width="6.28515625" style="1" customWidth="1"/>
    <col min="3853" max="3853" width="6.140625" style="1" customWidth="1"/>
    <col min="3854" max="3854" width="6.28515625" style="1" customWidth="1"/>
    <col min="3855" max="4096" width="9.140625" style="1"/>
    <col min="4097" max="4097" width="7.28515625" style="1" customWidth="1"/>
    <col min="4098" max="4098" width="72" style="1" customWidth="1"/>
    <col min="4099" max="4102" width="20" style="1" customWidth="1"/>
    <col min="4103" max="4108" width="6.28515625" style="1" customWidth="1"/>
    <col min="4109" max="4109" width="6.140625" style="1" customWidth="1"/>
    <col min="4110" max="4110" width="6.28515625" style="1" customWidth="1"/>
    <col min="4111" max="4352" width="9.140625" style="1"/>
    <col min="4353" max="4353" width="7.28515625" style="1" customWidth="1"/>
    <col min="4354" max="4354" width="72" style="1" customWidth="1"/>
    <col min="4355" max="4358" width="20" style="1" customWidth="1"/>
    <col min="4359" max="4364" width="6.28515625" style="1" customWidth="1"/>
    <col min="4365" max="4365" width="6.140625" style="1" customWidth="1"/>
    <col min="4366" max="4366" width="6.28515625" style="1" customWidth="1"/>
    <col min="4367" max="4608" width="9.140625" style="1"/>
    <col min="4609" max="4609" width="7.28515625" style="1" customWidth="1"/>
    <col min="4610" max="4610" width="72" style="1" customWidth="1"/>
    <col min="4611" max="4614" width="20" style="1" customWidth="1"/>
    <col min="4615" max="4620" width="6.28515625" style="1" customWidth="1"/>
    <col min="4621" max="4621" width="6.140625" style="1" customWidth="1"/>
    <col min="4622" max="4622" width="6.28515625" style="1" customWidth="1"/>
    <col min="4623" max="4864" width="9.140625" style="1"/>
    <col min="4865" max="4865" width="7.28515625" style="1" customWidth="1"/>
    <col min="4866" max="4866" width="72" style="1" customWidth="1"/>
    <col min="4867" max="4870" width="20" style="1" customWidth="1"/>
    <col min="4871" max="4876" width="6.28515625" style="1" customWidth="1"/>
    <col min="4877" max="4877" width="6.140625" style="1" customWidth="1"/>
    <col min="4878" max="4878" width="6.28515625" style="1" customWidth="1"/>
    <col min="4879" max="5120" width="9.140625" style="1"/>
    <col min="5121" max="5121" width="7.28515625" style="1" customWidth="1"/>
    <col min="5122" max="5122" width="72" style="1" customWidth="1"/>
    <col min="5123" max="5126" width="20" style="1" customWidth="1"/>
    <col min="5127" max="5132" width="6.28515625" style="1" customWidth="1"/>
    <col min="5133" max="5133" width="6.140625" style="1" customWidth="1"/>
    <col min="5134" max="5134" width="6.28515625" style="1" customWidth="1"/>
    <col min="5135" max="5376" width="9.140625" style="1"/>
    <col min="5377" max="5377" width="7.28515625" style="1" customWidth="1"/>
    <col min="5378" max="5378" width="72" style="1" customWidth="1"/>
    <col min="5379" max="5382" width="20" style="1" customWidth="1"/>
    <col min="5383" max="5388" width="6.28515625" style="1" customWidth="1"/>
    <col min="5389" max="5389" width="6.140625" style="1" customWidth="1"/>
    <col min="5390" max="5390" width="6.28515625" style="1" customWidth="1"/>
    <col min="5391" max="5632" width="9.140625" style="1"/>
    <col min="5633" max="5633" width="7.28515625" style="1" customWidth="1"/>
    <col min="5634" max="5634" width="72" style="1" customWidth="1"/>
    <col min="5635" max="5638" width="20" style="1" customWidth="1"/>
    <col min="5639" max="5644" width="6.28515625" style="1" customWidth="1"/>
    <col min="5645" max="5645" width="6.140625" style="1" customWidth="1"/>
    <col min="5646" max="5646" width="6.28515625" style="1" customWidth="1"/>
    <col min="5647" max="5888" width="9.140625" style="1"/>
    <col min="5889" max="5889" width="7.28515625" style="1" customWidth="1"/>
    <col min="5890" max="5890" width="72" style="1" customWidth="1"/>
    <col min="5891" max="5894" width="20" style="1" customWidth="1"/>
    <col min="5895" max="5900" width="6.28515625" style="1" customWidth="1"/>
    <col min="5901" max="5901" width="6.140625" style="1" customWidth="1"/>
    <col min="5902" max="5902" width="6.28515625" style="1" customWidth="1"/>
    <col min="5903" max="6144" width="9.140625" style="1"/>
    <col min="6145" max="6145" width="7.28515625" style="1" customWidth="1"/>
    <col min="6146" max="6146" width="72" style="1" customWidth="1"/>
    <col min="6147" max="6150" width="20" style="1" customWidth="1"/>
    <col min="6151" max="6156" width="6.28515625" style="1" customWidth="1"/>
    <col min="6157" max="6157" width="6.140625" style="1" customWidth="1"/>
    <col min="6158" max="6158" width="6.28515625" style="1" customWidth="1"/>
    <col min="6159" max="6400" width="9.140625" style="1"/>
    <col min="6401" max="6401" width="7.28515625" style="1" customWidth="1"/>
    <col min="6402" max="6402" width="72" style="1" customWidth="1"/>
    <col min="6403" max="6406" width="20" style="1" customWidth="1"/>
    <col min="6407" max="6412" width="6.28515625" style="1" customWidth="1"/>
    <col min="6413" max="6413" width="6.140625" style="1" customWidth="1"/>
    <col min="6414" max="6414" width="6.28515625" style="1" customWidth="1"/>
    <col min="6415" max="6656" width="9.140625" style="1"/>
    <col min="6657" max="6657" width="7.28515625" style="1" customWidth="1"/>
    <col min="6658" max="6658" width="72" style="1" customWidth="1"/>
    <col min="6659" max="6662" width="20" style="1" customWidth="1"/>
    <col min="6663" max="6668" width="6.28515625" style="1" customWidth="1"/>
    <col min="6669" max="6669" width="6.140625" style="1" customWidth="1"/>
    <col min="6670" max="6670" width="6.28515625" style="1" customWidth="1"/>
    <col min="6671" max="6912" width="9.140625" style="1"/>
    <col min="6913" max="6913" width="7.28515625" style="1" customWidth="1"/>
    <col min="6914" max="6914" width="72" style="1" customWidth="1"/>
    <col min="6915" max="6918" width="20" style="1" customWidth="1"/>
    <col min="6919" max="6924" width="6.28515625" style="1" customWidth="1"/>
    <col min="6925" max="6925" width="6.140625" style="1" customWidth="1"/>
    <col min="6926" max="6926" width="6.28515625" style="1" customWidth="1"/>
    <col min="6927" max="7168" width="9.140625" style="1"/>
    <col min="7169" max="7169" width="7.28515625" style="1" customWidth="1"/>
    <col min="7170" max="7170" width="72" style="1" customWidth="1"/>
    <col min="7171" max="7174" width="20" style="1" customWidth="1"/>
    <col min="7175" max="7180" width="6.28515625" style="1" customWidth="1"/>
    <col min="7181" max="7181" width="6.140625" style="1" customWidth="1"/>
    <col min="7182" max="7182" width="6.28515625" style="1" customWidth="1"/>
    <col min="7183" max="7424" width="9.140625" style="1"/>
    <col min="7425" max="7425" width="7.28515625" style="1" customWidth="1"/>
    <col min="7426" max="7426" width="72" style="1" customWidth="1"/>
    <col min="7427" max="7430" width="20" style="1" customWidth="1"/>
    <col min="7431" max="7436" width="6.28515625" style="1" customWidth="1"/>
    <col min="7437" max="7437" width="6.140625" style="1" customWidth="1"/>
    <col min="7438" max="7438" width="6.28515625" style="1" customWidth="1"/>
    <col min="7439" max="7680" width="9.140625" style="1"/>
    <col min="7681" max="7681" width="7.28515625" style="1" customWidth="1"/>
    <col min="7682" max="7682" width="72" style="1" customWidth="1"/>
    <col min="7683" max="7686" width="20" style="1" customWidth="1"/>
    <col min="7687" max="7692" width="6.28515625" style="1" customWidth="1"/>
    <col min="7693" max="7693" width="6.140625" style="1" customWidth="1"/>
    <col min="7694" max="7694" width="6.28515625" style="1" customWidth="1"/>
    <col min="7695" max="7936" width="9.140625" style="1"/>
    <col min="7937" max="7937" width="7.28515625" style="1" customWidth="1"/>
    <col min="7938" max="7938" width="72" style="1" customWidth="1"/>
    <col min="7939" max="7942" width="20" style="1" customWidth="1"/>
    <col min="7943" max="7948" width="6.28515625" style="1" customWidth="1"/>
    <col min="7949" max="7949" width="6.140625" style="1" customWidth="1"/>
    <col min="7950" max="7950" width="6.28515625" style="1" customWidth="1"/>
    <col min="7951" max="8192" width="9.140625" style="1"/>
    <col min="8193" max="8193" width="7.28515625" style="1" customWidth="1"/>
    <col min="8194" max="8194" width="72" style="1" customWidth="1"/>
    <col min="8195" max="8198" width="20" style="1" customWidth="1"/>
    <col min="8199" max="8204" width="6.28515625" style="1" customWidth="1"/>
    <col min="8205" max="8205" width="6.140625" style="1" customWidth="1"/>
    <col min="8206" max="8206" width="6.28515625" style="1" customWidth="1"/>
    <col min="8207" max="8448" width="9.140625" style="1"/>
    <col min="8449" max="8449" width="7.28515625" style="1" customWidth="1"/>
    <col min="8450" max="8450" width="72" style="1" customWidth="1"/>
    <col min="8451" max="8454" width="20" style="1" customWidth="1"/>
    <col min="8455" max="8460" width="6.28515625" style="1" customWidth="1"/>
    <col min="8461" max="8461" width="6.140625" style="1" customWidth="1"/>
    <col min="8462" max="8462" width="6.28515625" style="1" customWidth="1"/>
    <col min="8463" max="8704" width="9.140625" style="1"/>
    <col min="8705" max="8705" width="7.28515625" style="1" customWidth="1"/>
    <col min="8706" max="8706" width="72" style="1" customWidth="1"/>
    <col min="8707" max="8710" width="20" style="1" customWidth="1"/>
    <col min="8711" max="8716" width="6.28515625" style="1" customWidth="1"/>
    <col min="8717" max="8717" width="6.140625" style="1" customWidth="1"/>
    <col min="8718" max="8718" width="6.28515625" style="1" customWidth="1"/>
    <col min="8719" max="8960" width="9.140625" style="1"/>
    <col min="8961" max="8961" width="7.28515625" style="1" customWidth="1"/>
    <col min="8962" max="8962" width="72" style="1" customWidth="1"/>
    <col min="8963" max="8966" width="20" style="1" customWidth="1"/>
    <col min="8967" max="8972" width="6.28515625" style="1" customWidth="1"/>
    <col min="8973" max="8973" width="6.140625" style="1" customWidth="1"/>
    <col min="8974" max="8974" width="6.28515625" style="1" customWidth="1"/>
    <col min="8975" max="9216" width="9.140625" style="1"/>
    <col min="9217" max="9217" width="7.28515625" style="1" customWidth="1"/>
    <col min="9218" max="9218" width="72" style="1" customWidth="1"/>
    <col min="9219" max="9222" width="20" style="1" customWidth="1"/>
    <col min="9223" max="9228" width="6.28515625" style="1" customWidth="1"/>
    <col min="9229" max="9229" width="6.140625" style="1" customWidth="1"/>
    <col min="9230" max="9230" width="6.28515625" style="1" customWidth="1"/>
    <col min="9231" max="9472" width="9.140625" style="1"/>
    <col min="9473" max="9473" width="7.28515625" style="1" customWidth="1"/>
    <col min="9474" max="9474" width="72" style="1" customWidth="1"/>
    <col min="9475" max="9478" width="20" style="1" customWidth="1"/>
    <col min="9479" max="9484" width="6.28515625" style="1" customWidth="1"/>
    <col min="9485" max="9485" width="6.140625" style="1" customWidth="1"/>
    <col min="9486" max="9486" width="6.28515625" style="1" customWidth="1"/>
    <col min="9487" max="9728" width="9.140625" style="1"/>
    <col min="9729" max="9729" width="7.28515625" style="1" customWidth="1"/>
    <col min="9730" max="9730" width="72" style="1" customWidth="1"/>
    <col min="9731" max="9734" width="20" style="1" customWidth="1"/>
    <col min="9735" max="9740" width="6.28515625" style="1" customWidth="1"/>
    <col min="9741" max="9741" width="6.140625" style="1" customWidth="1"/>
    <col min="9742" max="9742" width="6.28515625" style="1" customWidth="1"/>
    <col min="9743" max="9984" width="9.140625" style="1"/>
    <col min="9985" max="9985" width="7.28515625" style="1" customWidth="1"/>
    <col min="9986" max="9986" width="72" style="1" customWidth="1"/>
    <col min="9987" max="9990" width="20" style="1" customWidth="1"/>
    <col min="9991" max="9996" width="6.28515625" style="1" customWidth="1"/>
    <col min="9997" max="9997" width="6.140625" style="1" customWidth="1"/>
    <col min="9998" max="9998" width="6.28515625" style="1" customWidth="1"/>
    <col min="9999" max="10240" width="9.140625" style="1"/>
    <col min="10241" max="10241" width="7.28515625" style="1" customWidth="1"/>
    <col min="10242" max="10242" width="72" style="1" customWidth="1"/>
    <col min="10243" max="10246" width="20" style="1" customWidth="1"/>
    <col min="10247" max="10252" width="6.28515625" style="1" customWidth="1"/>
    <col min="10253" max="10253" width="6.140625" style="1" customWidth="1"/>
    <col min="10254" max="10254" width="6.28515625" style="1" customWidth="1"/>
    <col min="10255" max="10496" width="9.140625" style="1"/>
    <col min="10497" max="10497" width="7.28515625" style="1" customWidth="1"/>
    <col min="10498" max="10498" width="72" style="1" customWidth="1"/>
    <col min="10499" max="10502" width="20" style="1" customWidth="1"/>
    <col min="10503" max="10508" width="6.28515625" style="1" customWidth="1"/>
    <col min="10509" max="10509" width="6.140625" style="1" customWidth="1"/>
    <col min="10510" max="10510" width="6.28515625" style="1" customWidth="1"/>
    <col min="10511" max="10752" width="9.140625" style="1"/>
    <col min="10753" max="10753" width="7.28515625" style="1" customWidth="1"/>
    <col min="10754" max="10754" width="72" style="1" customWidth="1"/>
    <col min="10755" max="10758" width="20" style="1" customWidth="1"/>
    <col min="10759" max="10764" width="6.28515625" style="1" customWidth="1"/>
    <col min="10765" max="10765" width="6.140625" style="1" customWidth="1"/>
    <col min="10766" max="10766" width="6.28515625" style="1" customWidth="1"/>
    <col min="10767" max="11008" width="9.140625" style="1"/>
    <col min="11009" max="11009" width="7.28515625" style="1" customWidth="1"/>
    <col min="11010" max="11010" width="72" style="1" customWidth="1"/>
    <col min="11011" max="11014" width="20" style="1" customWidth="1"/>
    <col min="11015" max="11020" width="6.28515625" style="1" customWidth="1"/>
    <col min="11021" max="11021" width="6.140625" style="1" customWidth="1"/>
    <col min="11022" max="11022" width="6.28515625" style="1" customWidth="1"/>
    <col min="11023" max="11264" width="9.140625" style="1"/>
    <col min="11265" max="11265" width="7.28515625" style="1" customWidth="1"/>
    <col min="11266" max="11266" width="72" style="1" customWidth="1"/>
    <col min="11267" max="11270" width="20" style="1" customWidth="1"/>
    <col min="11271" max="11276" width="6.28515625" style="1" customWidth="1"/>
    <col min="11277" max="11277" width="6.140625" style="1" customWidth="1"/>
    <col min="11278" max="11278" width="6.28515625" style="1" customWidth="1"/>
    <col min="11279" max="11520" width="9.140625" style="1"/>
    <col min="11521" max="11521" width="7.28515625" style="1" customWidth="1"/>
    <col min="11522" max="11522" width="72" style="1" customWidth="1"/>
    <col min="11523" max="11526" width="20" style="1" customWidth="1"/>
    <col min="11527" max="11532" width="6.28515625" style="1" customWidth="1"/>
    <col min="11533" max="11533" width="6.140625" style="1" customWidth="1"/>
    <col min="11534" max="11534" width="6.28515625" style="1" customWidth="1"/>
    <col min="11535" max="11776" width="9.140625" style="1"/>
    <col min="11777" max="11777" width="7.28515625" style="1" customWidth="1"/>
    <col min="11778" max="11778" width="72" style="1" customWidth="1"/>
    <col min="11779" max="11782" width="20" style="1" customWidth="1"/>
    <col min="11783" max="11788" width="6.28515625" style="1" customWidth="1"/>
    <col min="11789" max="11789" width="6.140625" style="1" customWidth="1"/>
    <col min="11790" max="11790" width="6.28515625" style="1" customWidth="1"/>
    <col min="11791" max="12032" width="9.140625" style="1"/>
    <col min="12033" max="12033" width="7.28515625" style="1" customWidth="1"/>
    <col min="12034" max="12034" width="72" style="1" customWidth="1"/>
    <col min="12035" max="12038" width="20" style="1" customWidth="1"/>
    <col min="12039" max="12044" width="6.28515625" style="1" customWidth="1"/>
    <col min="12045" max="12045" width="6.140625" style="1" customWidth="1"/>
    <col min="12046" max="12046" width="6.28515625" style="1" customWidth="1"/>
    <col min="12047" max="12288" width="9.140625" style="1"/>
    <col min="12289" max="12289" width="7.28515625" style="1" customWidth="1"/>
    <col min="12290" max="12290" width="72" style="1" customWidth="1"/>
    <col min="12291" max="12294" width="20" style="1" customWidth="1"/>
    <col min="12295" max="12300" width="6.28515625" style="1" customWidth="1"/>
    <col min="12301" max="12301" width="6.140625" style="1" customWidth="1"/>
    <col min="12302" max="12302" width="6.28515625" style="1" customWidth="1"/>
    <col min="12303" max="12544" width="9.140625" style="1"/>
    <col min="12545" max="12545" width="7.28515625" style="1" customWidth="1"/>
    <col min="12546" max="12546" width="72" style="1" customWidth="1"/>
    <col min="12547" max="12550" width="20" style="1" customWidth="1"/>
    <col min="12551" max="12556" width="6.28515625" style="1" customWidth="1"/>
    <col min="12557" max="12557" width="6.140625" style="1" customWidth="1"/>
    <col min="12558" max="12558" width="6.28515625" style="1" customWidth="1"/>
    <col min="12559" max="12800" width="9.140625" style="1"/>
    <col min="12801" max="12801" width="7.28515625" style="1" customWidth="1"/>
    <col min="12802" max="12802" width="72" style="1" customWidth="1"/>
    <col min="12803" max="12806" width="20" style="1" customWidth="1"/>
    <col min="12807" max="12812" width="6.28515625" style="1" customWidth="1"/>
    <col min="12813" max="12813" width="6.140625" style="1" customWidth="1"/>
    <col min="12814" max="12814" width="6.28515625" style="1" customWidth="1"/>
    <col min="12815" max="13056" width="9.140625" style="1"/>
    <col min="13057" max="13057" width="7.28515625" style="1" customWidth="1"/>
    <col min="13058" max="13058" width="72" style="1" customWidth="1"/>
    <col min="13059" max="13062" width="20" style="1" customWidth="1"/>
    <col min="13063" max="13068" width="6.28515625" style="1" customWidth="1"/>
    <col min="13069" max="13069" width="6.140625" style="1" customWidth="1"/>
    <col min="13070" max="13070" width="6.28515625" style="1" customWidth="1"/>
    <col min="13071" max="13312" width="9.140625" style="1"/>
    <col min="13313" max="13313" width="7.28515625" style="1" customWidth="1"/>
    <col min="13314" max="13314" width="72" style="1" customWidth="1"/>
    <col min="13315" max="13318" width="20" style="1" customWidth="1"/>
    <col min="13319" max="13324" width="6.28515625" style="1" customWidth="1"/>
    <col min="13325" max="13325" width="6.140625" style="1" customWidth="1"/>
    <col min="13326" max="13326" width="6.28515625" style="1" customWidth="1"/>
    <col min="13327" max="13568" width="9.140625" style="1"/>
    <col min="13569" max="13569" width="7.28515625" style="1" customWidth="1"/>
    <col min="13570" max="13570" width="72" style="1" customWidth="1"/>
    <col min="13571" max="13574" width="20" style="1" customWidth="1"/>
    <col min="13575" max="13580" width="6.28515625" style="1" customWidth="1"/>
    <col min="13581" max="13581" width="6.140625" style="1" customWidth="1"/>
    <col min="13582" max="13582" width="6.28515625" style="1" customWidth="1"/>
    <col min="13583" max="13824" width="9.140625" style="1"/>
    <col min="13825" max="13825" width="7.28515625" style="1" customWidth="1"/>
    <col min="13826" max="13826" width="72" style="1" customWidth="1"/>
    <col min="13827" max="13830" width="20" style="1" customWidth="1"/>
    <col min="13831" max="13836" width="6.28515625" style="1" customWidth="1"/>
    <col min="13837" max="13837" width="6.140625" style="1" customWidth="1"/>
    <col min="13838" max="13838" width="6.28515625" style="1" customWidth="1"/>
    <col min="13839" max="14080" width="9.140625" style="1"/>
    <col min="14081" max="14081" width="7.28515625" style="1" customWidth="1"/>
    <col min="14082" max="14082" width="72" style="1" customWidth="1"/>
    <col min="14083" max="14086" width="20" style="1" customWidth="1"/>
    <col min="14087" max="14092" width="6.28515625" style="1" customWidth="1"/>
    <col min="14093" max="14093" width="6.140625" style="1" customWidth="1"/>
    <col min="14094" max="14094" width="6.28515625" style="1" customWidth="1"/>
    <col min="14095" max="14336" width="9.140625" style="1"/>
    <col min="14337" max="14337" width="7.28515625" style="1" customWidth="1"/>
    <col min="14338" max="14338" width="72" style="1" customWidth="1"/>
    <col min="14339" max="14342" width="20" style="1" customWidth="1"/>
    <col min="14343" max="14348" width="6.28515625" style="1" customWidth="1"/>
    <col min="14349" max="14349" width="6.140625" style="1" customWidth="1"/>
    <col min="14350" max="14350" width="6.28515625" style="1" customWidth="1"/>
    <col min="14351" max="14592" width="9.140625" style="1"/>
    <col min="14593" max="14593" width="7.28515625" style="1" customWidth="1"/>
    <col min="14594" max="14594" width="72" style="1" customWidth="1"/>
    <col min="14595" max="14598" width="20" style="1" customWidth="1"/>
    <col min="14599" max="14604" width="6.28515625" style="1" customWidth="1"/>
    <col min="14605" max="14605" width="6.140625" style="1" customWidth="1"/>
    <col min="14606" max="14606" width="6.28515625" style="1" customWidth="1"/>
    <col min="14607" max="14848" width="9.140625" style="1"/>
    <col min="14849" max="14849" width="7.28515625" style="1" customWidth="1"/>
    <col min="14850" max="14850" width="72" style="1" customWidth="1"/>
    <col min="14851" max="14854" width="20" style="1" customWidth="1"/>
    <col min="14855" max="14860" width="6.28515625" style="1" customWidth="1"/>
    <col min="14861" max="14861" width="6.140625" style="1" customWidth="1"/>
    <col min="14862" max="14862" width="6.28515625" style="1" customWidth="1"/>
    <col min="14863" max="15104" width="9.140625" style="1"/>
    <col min="15105" max="15105" width="7.28515625" style="1" customWidth="1"/>
    <col min="15106" max="15106" width="72" style="1" customWidth="1"/>
    <col min="15107" max="15110" width="20" style="1" customWidth="1"/>
    <col min="15111" max="15116" width="6.28515625" style="1" customWidth="1"/>
    <col min="15117" max="15117" width="6.140625" style="1" customWidth="1"/>
    <col min="15118" max="15118" width="6.28515625" style="1" customWidth="1"/>
    <col min="15119" max="15360" width="9.140625" style="1"/>
    <col min="15361" max="15361" width="7.28515625" style="1" customWidth="1"/>
    <col min="15362" max="15362" width="72" style="1" customWidth="1"/>
    <col min="15363" max="15366" width="20" style="1" customWidth="1"/>
    <col min="15367" max="15372" width="6.28515625" style="1" customWidth="1"/>
    <col min="15373" max="15373" width="6.140625" style="1" customWidth="1"/>
    <col min="15374" max="15374" width="6.28515625" style="1" customWidth="1"/>
    <col min="15375" max="15616" width="9.140625" style="1"/>
    <col min="15617" max="15617" width="7.28515625" style="1" customWidth="1"/>
    <col min="15618" max="15618" width="72" style="1" customWidth="1"/>
    <col min="15619" max="15622" width="20" style="1" customWidth="1"/>
    <col min="15623" max="15628" width="6.28515625" style="1" customWidth="1"/>
    <col min="15629" max="15629" width="6.140625" style="1" customWidth="1"/>
    <col min="15630" max="15630" width="6.28515625" style="1" customWidth="1"/>
    <col min="15631" max="15872" width="9.140625" style="1"/>
    <col min="15873" max="15873" width="7.28515625" style="1" customWidth="1"/>
    <col min="15874" max="15874" width="72" style="1" customWidth="1"/>
    <col min="15875" max="15878" width="20" style="1" customWidth="1"/>
    <col min="15879" max="15884" width="6.28515625" style="1" customWidth="1"/>
    <col min="15885" max="15885" width="6.140625" style="1" customWidth="1"/>
    <col min="15886" max="15886" width="6.28515625" style="1" customWidth="1"/>
    <col min="15887" max="16128" width="9.140625" style="1"/>
    <col min="16129" max="16129" width="7.28515625" style="1" customWidth="1"/>
    <col min="16130" max="16130" width="72" style="1" customWidth="1"/>
    <col min="16131" max="16134" width="20" style="1" customWidth="1"/>
    <col min="16135" max="16140" width="6.28515625" style="1" customWidth="1"/>
    <col min="16141" max="16141" width="6.140625" style="1" customWidth="1"/>
    <col min="16142" max="16142" width="6.28515625" style="1" customWidth="1"/>
    <col min="16143" max="16384" width="9.140625" style="1"/>
  </cols>
  <sheetData>
    <row r="1" spans="2:14" ht="8.25" customHeight="1" x14ac:dyDescent="0.35"/>
    <row r="2" spans="2:14" ht="16.5" customHeight="1" x14ac:dyDescent="0.3">
      <c r="B2" s="104"/>
      <c r="C2" s="104"/>
      <c r="D2" s="913" t="s">
        <v>500</v>
      </c>
      <c r="E2" s="913"/>
      <c r="F2" s="913"/>
      <c r="G2" s="107"/>
      <c r="H2" s="910" t="s">
        <v>57</v>
      </c>
      <c r="I2" s="910"/>
      <c r="J2" s="910"/>
      <c r="K2" s="910"/>
      <c r="L2" s="910"/>
      <c r="M2" s="910"/>
      <c r="N2" s="910"/>
    </row>
    <row r="3" spans="2:14" ht="34.5" customHeight="1" x14ac:dyDescent="0.3">
      <c r="B3" s="861" t="s">
        <v>493</v>
      </c>
      <c r="C3" s="861"/>
      <c r="D3" s="861"/>
      <c r="E3" s="861"/>
      <c r="F3" s="861"/>
      <c r="G3" s="108"/>
      <c r="H3" s="108"/>
      <c r="I3" s="108"/>
      <c r="J3" s="108"/>
      <c r="K3" s="108"/>
      <c r="L3" s="108"/>
      <c r="M3" s="108"/>
      <c r="N3" s="108"/>
    </row>
    <row r="4" spans="2:14" ht="18" customHeight="1" x14ac:dyDescent="0.3">
      <c r="B4" s="105" t="s">
        <v>915</v>
      </c>
      <c r="C4" s="105"/>
      <c r="D4" s="454"/>
      <c r="E4" s="102" t="s">
        <v>844</v>
      </c>
      <c r="F4" s="103" t="s">
        <v>361</v>
      </c>
      <c r="G4" s="109"/>
      <c r="H4" s="109"/>
      <c r="I4" s="109"/>
      <c r="J4" s="107"/>
      <c r="K4" s="107"/>
      <c r="L4" s="107"/>
      <c r="M4" s="107"/>
      <c r="N4" s="107"/>
    </row>
    <row r="5" spans="2:14" ht="3" customHeight="1" x14ac:dyDescent="0.3">
      <c r="B5" s="104"/>
      <c r="C5" s="104"/>
      <c r="D5" s="454"/>
      <c r="E5" s="103"/>
      <c r="F5" s="103"/>
      <c r="G5" s="69"/>
      <c r="H5" s="69"/>
      <c r="I5" s="69"/>
      <c r="J5" s="69"/>
      <c r="K5" s="4"/>
      <c r="L5" s="4"/>
      <c r="M5" s="4"/>
      <c r="N5" s="4"/>
    </row>
    <row r="6" spans="2:14" ht="15.75" x14ac:dyDescent="0.3">
      <c r="B6" s="912" t="s">
        <v>903</v>
      </c>
      <c r="C6" s="912"/>
      <c r="D6" s="912"/>
      <c r="E6" s="912"/>
      <c r="F6" s="131"/>
    </row>
    <row r="7" spans="2:14" ht="15.75" x14ac:dyDescent="0.3">
      <c r="B7" s="103"/>
      <c r="C7" s="103"/>
      <c r="D7" s="106"/>
      <c r="E7" s="911"/>
      <c r="F7" s="911"/>
    </row>
    <row r="8" spans="2:14" ht="4.5" customHeight="1" x14ac:dyDescent="0.3">
      <c r="B8" s="104"/>
      <c r="C8" s="104"/>
      <c r="D8" s="454"/>
      <c r="E8" s="102"/>
      <c r="F8" s="103"/>
      <c r="G8" s="4"/>
      <c r="H8" s="4"/>
      <c r="I8" s="4"/>
      <c r="J8" s="4"/>
      <c r="K8" s="4"/>
      <c r="L8" s="4"/>
      <c r="M8" s="4"/>
      <c r="N8" s="4"/>
    </row>
    <row r="9" spans="2:14" ht="93" customHeight="1" x14ac:dyDescent="0.3">
      <c r="B9" s="524"/>
      <c r="C9" s="908" t="s">
        <v>362</v>
      </c>
      <c r="D9" s="909"/>
      <c r="E9" s="525" t="s">
        <v>520</v>
      </c>
      <c r="F9" s="525" t="s">
        <v>521</v>
      </c>
      <c r="I9" s="48" t="s">
        <v>494</v>
      </c>
    </row>
    <row r="10" spans="2:14" ht="18.75" customHeight="1" x14ac:dyDescent="0.3">
      <c r="B10" s="49" t="s">
        <v>2</v>
      </c>
      <c r="C10" s="49"/>
      <c r="D10" s="526" t="s">
        <v>827</v>
      </c>
      <c r="E10" s="527">
        <f>SUM(E11:E18)</f>
        <v>0</v>
      </c>
      <c r="F10" s="528">
        <f>SUM(F11:F18)</f>
        <v>0</v>
      </c>
    </row>
    <row r="11" spans="2:14" ht="18.75" customHeight="1" x14ac:dyDescent="0.3">
      <c r="B11" s="49" t="s">
        <v>3</v>
      </c>
      <c r="C11" s="49"/>
      <c r="D11" s="529" t="s">
        <v>828</v>
      </c>
      <c r="E11" s="274"/>
      <c r="F11" s="530"/>
    </row>
    <row r="12" spans="2:14" ht="18.75" customHeight="1" x14ac:dyDescent="0.3">
      <c r="B12" s="49" t="s">
        <v>4</v>
      </c>
      <c r="C12" s="49"/>
      <c r="D12" s="529" t="s">
        <v>72</v>
      </c>
      <c r="E12" s="274"/>
      <c r="F12" s="274"/>
    </row>
    <row r="13" spans="2:14" ht="18.75" customHeight="1" x14ac:dyDescent="0.3">
      <c r="B13" s="49" t="s">
        <v>5</v>
      </c>
      <c r="C13" s="49"/>
      <c r="D13" s="529" t="s">
        <v>829</v>
      </c>
      <c r="E13" s="274"/>
      <c r="F13" s="274"/>
    </row>
    <row r="14" spans="2:14" ht="18.75" customHeight="1" x14ac:dyDescent="0.3">
      <c r="B14" s="49" t="s">
        <v>6</v>
      </c>
      <c r="C14" s="49"/>
      <c r="D14" s="529" t="s">
        <v>73</v>
      </c>
      <c r="E14" s="274"/>
      <c r="F14" s="274"/>
    </row>
    <row r="15" spans="2:14" ht="18.75" customHeight="1" x14ac:dyDescent="0.3">
      <c r="B15" s="49" t="s">
        <v>7</v>
      </c>
      <c r="C15" s="49"/>
      <c r="D15" s="529" t="s">
        <v>830</v>
      </c>
      <c r="E15" s="274"/>
      <c r="F15" s="274"/>
    </row>
    <row r="16" spans="2:14" ht="18.75" customHeight="1" x14ac:dyDescent="0.3">
      <c r="B16" s="49" t="s">
        <v>8</v>
      </c>
      <c r="C16" s="49"/>
      <c r="D16" s="529" t="s">
        <v>74</v>
      </c>
      <c r="E16" s="274"/>
      <c r="F16" s="274"/>
    </row>
    <row r="17" spans="2:6" ht="18.75" customHeight="1" x14ac:dyDescent="0.3">
      <c r="B17" s="49" t="s">
        <v>9</v>
      </c>
      <c r="C17" s="49"/>
      <c r="D17" s="529" t="s">
        <v>831</v>
      </c>
      <c r="E17" s="274"/>
      <c r="F17" s="274"/>
    </row>
    <row r="18" spans="2:6" ht="18.75" customHeight="1" x14ac:dyDescent="0.3">
      <c r="B18" s="49" t="s">
        <v>10</v>
      </c>
      <c r="C18" s="49"/>
      <c r="D18" s="529" t="s">
        <v>832</v>
      </c>
      <c r="E18" s="274"/>
      <c r="F18" s="274"/>
    </row>
    <row r="19" spans="2:6" ht="18.75" customHeight="1" x14ac:dyDescent="0.3">
      <c r="B19" s="49" t="s">
        <v>11</v>
      </c>
      <c r="C19" s="49"/>
      <c r="D19" s="526" t="s">
        <v>58</v>
      </c>
      <c r="E19" s="527">
        <f>SUM(E20:E26)</f>
        <v>8140</v>
      </c>
      <c r="F19" s="531">
        <f>SUM(F20:F26)</f>
        <v>0</v>
      </c>
    </row>
    <row r="20" spans="2:6" ht="18.75" customHeight="1" x14ac:dyDescent="0.3">
      <c r="B20" s="49" t="s">
        <v>15</v>
      </c>
      <c r="C20" s="49"/>
      <c r="D20" s="529" t="s">
        <v>833</v>
      </c>
      <c r="E20" s="274"/>
      <c r="F20" s="274"/>
    </row>
    <row r="21" spans="2:6" ht="18.75" customHeight="1" x14ac:dyDescent="0.3">
      <c r="B21" s="49" t="s">
        <v>16</v>
      </c>
      <c r="C21" s="49"/>
      <c r="D21" s="529" t="s">
        <v>72</v>
      </c>
      <c r="E21" s="274"/>
      <c r="F21" s="274"/>
    </row>
    <row r="22" spans="2:6" ht="18.75" customHeight="1" x14ac:dyDescent="0.3">
      <c r="B22" s="49" t="s">
        <v>17</v>
      </c>
      <c r="C22" s="49"/>
      <c r="D22" s="529" t="s">
        <v>829</v>
      </c>
      <c r="E22" s="274"/>
      <c r="F22" s="274"/>
    </row>
    <row r="23" spans="2:6" ht="18.75" customHeight="1" x14ac:dyDescent="0.3">
      <c r="B23" s="49" t="s">
        <v>18</v>
      </c>
      <c r="C23" s="49"/>
      <c r="D23" s="529" t="s">
        <v>73</v>
      </c>
      <c r="E23" s="274"/>
      <c r="F23" s="274"/>
    </row>
    <row r="24" spans="2:6" ht="18.75" customHeight="1" x14ac:dyDescent="0.3">
      <c r="B24" s="49" t="s">
        <v>19</v>
      </c>
      <c r="C24" s="49"/>
      <c r="D24" s="529" t="s">
        <v>830</v>
      </c>
      <c r="E24" s="274"/>
      <c r="F24" s="274"/>
    </row>
    <row r="25" spans="2:6" ht="18.75" customHeight="1" x14ac:dyDescent="0.3">
      <c r="B25" s="49" t="s">
        <v>12</v>
      </c>
      <c r="C25" s="49"/>
      <c r="D25" s="529" t="s">
        <v>74</v>
      </c>
      <c r="E25" s="274"/>
      <c r="F25" s="274"/>
    </row>
    <row r="26" spans="2:6" ht="18.75" customHeight="1" x14ac:dyDescent="0.3">
      <c r="B26" s="49" t="s">
        <v>13</v>
      </c>
      <c r="C26" s="49"/>
      <c r="D26" s="529" t="s">
        <v>834</v>
      </c>
      <c r="E26" s="274">
        <v>8140</v>
      </c>
      <c r="F26" s="532"/>
    </row>
    <row r="27" spans="2:6" ht="11.25" customHeight="1" x14ac:dyDescent="0.3">
      <c r="B27" s="104"/>
      <c r="C27" s="104"/>
      <c r="D27" s="297"/>
      <c r="E27" s="298"/>
      <c r="F27" s="299"/>
    </row>
  </sheetData>
  <mergeCells count="6">
    <mergeCell ref="C9:D9"/>
    <mergeCell ref="H2:N2"/>
    <mergeCell ref="B3:F3"/>
    <mergeCell ref="E7:F7"/>
    <mergeCell ref="B6:E6"/>
    <mergeCell ref="D2:F2"/>
  </mergeCells>
  <pageMargins left="0.26" right="0.09" top="0.57999999999999996" bottom="0.08" header="0.53" footer="0.05"/>
  <pageSetup paperSize="9"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B1:M31"/>
  <sheetViews>
    <sheetView view="pageBreakPreview" zoomScaleNormal="100" zoomScaleSheetLayoutView="100" workbookViewId="0">
      <selection activeCell="Q39" sqref="Q39:Q40"/>
    </sheetView>
  </sheetViews>
  <sheetFormatPr defaultColWidth="7.5703125" defaultRowHeight="12.75" x14ac:dyDescent="0.25"/>
  <cols>
    <col min="1" max="1" width="2.7109375" style="7" customWidth="1"/>
    <col min="2" max="2" width="6.140625" style="7" customWidth="1"/>
    <col min="3" max="3" width="3.28515625" style="7" customWidth="1"/>
    <col min="4" max="4" width="10.28515625" style="63" customWidth="1"/>
    <col min="5" max="5" width="5.5703125" style="7" customWidth="1"/>
    <col min="6" max="6" width="10.28515625" style="7" customWidth="1"/>
    <col min="7" max="7" width="15.28515625" style="7" customWidth="1"/>
    <col min="8" max="8" width="10.28515625" style="7" customWidth="1"/>
    <col min="9" max="9" width="17.7109375" style="7" customWidth="1"/>
    <col min="10" max="10" width="9.85546875" style="7" bestFit="1" customWidth="1"/>
    <col min="11" max="11" width="10" style="7" bestFit="1" customWidth="1"/>
    <col min="12" max="12" width="11" style="7" customWidth="1"/>
    <col min="13" max="14" width="8.5703125" style="7" customWidth="1"/>
    <col min="15" max="258" width="7.5703125" style="7"/>
    <col min="259" max="259" width="3.28515625" style="7" customWidth="1"/>
    <col min="260" max="260" width="10.28515625" style="7" customWidth="1"/>
    <col min="261" max="261" width="5.5703125" style="7" customWidth="1"/>
    <col min="262" max="262" width="10.28515625" style="7" customWidth="1"/>
    <col min="263" max="263" width="15.28515625" style="7" customWidth="1"/>
    <col min="264" max="264" width="8.7109375" style="7" customWidth="1"/>
    <col min="265" max="265" width="19.7109375" style="7" customWidth="1"/>
    <col min="266" max="266" width="9.42578125" style="7" customWidth="1"/>
    <col min="267" max="267" width="8.85546875" style="7" customWidth="1"/>
    <col min="268" max="268" width="10.140625" style="7" customWidth="1"/>
    <col min="269" max="270" width="8.5703125" style="7" customWidth="1"/>
    <col min="271" max="514" width="7.5703125" style="7"/>
    <col min="515" max="515" width="3.28515625" style="7" customWidth="1"/>
    <col min="516" max="516" width="10.28515625" style="7" customWidth="1"/>
    <col min="517" max="517" width="5.5703125" style="7" customWidth="1"/>
    <col min="518" max="518" width="10.28515625" style="7" customWidth="1"/>
    <col min="519" max="519" width="15.28515625" style="7" customWidth="1"/>
    <col min="520" max="520" width="8.7109375" style="7" customWidth="1"/>
    <col min="521" max="521" width="19.7109375" style="7" customWidth="1"/>
    <col min="522" max="522" width="9.42578125" style="7" customWidth="1"/>
    <col min="523" max="523" width="8.85546875" style="7" customWidth="1"/>
    <col min="524" max="524" width="10.140625" style="7" customWidth="1"/>
    <col min="525" max="526" width="8.5703125" style="7" customWidth="1"/>
    <col min="527" max="770" width="7.5703125" style="7"/>
    <col min="771" max="771" width="3.28515625" style="7" customWidth="1"/>
    <col min="772" max="772" width="10.28515625" style="7" customWidth="1"/>
    <col min="773" max="773" width="5.5703125" style="7" customWidth="1"/>
    <col min="774" max="774" width="10.28515625" style="7" customWidth="1"/>
    <col min="775" max="775" width="15.28515625" style="7" customWidth="1"/>
    <col min="776" max="776" width="8.7109375" style="7" customWidth="1"/>
    <col min="777" max="777" width="19.7109375" style="7" customWidth="1"/>
    <col min="778" max="778" width="9.42578125" style="7" customWidth="1"/>
    <col min="779" max="779" width="8.85546875" style="7" customWidth="1"/>
    <col min="780" max="780" width="10.140625" style="7" customWidth="1"/>
    <col min="781" max="782" width="8.5703125" style="7" customWidth="1"/>
    <col min="783" max="1026" width="7.5703125" style="7"/>
    <col min="1027" max="1027" width="3.28515625" style="7" customWidth="1"/>
    <col min="1028" max="1028" width="10.28515625" style="7" customWidth="1"/>
    <col min="1029" max="1029" width="5.5703125" style="7" customWidth="1"/>
    <col min="1030" max="1030" width="10.28515625" style="7" customWidth="1"/>
    <col min="1031" max="1031" width="15.28515625" style="7" customWidth="1"/>
    <col min="1032" max="1032" width="8.7109375" style="7" customWidth="1"/>
    <col min="1033" max="1033" width="19.7109375" style="7" customWidth="1"/>
    <col min="1034" max="1034" width="9.42578125" style="7" customWidth="1"/>
    <col min="1035" max="1035" width="8.85546875" style="7" customWidth="1"/>
    <col min="1036" max="1036" width="10.140625" style="7" customWidth="1"/>
    <col min="1037" max="1038" width="8.5703125" style="7" customWidth="1"/>
    <col min="1039" max="1282" width="7.5703125" style="7"/>
    <col min="1283" max="1283" width="3.28515625" style="7" customWidth="1"/>
    <col min="1284" max="1284" width="10.28515625" style="7" customWidth="1"/>
    <col min="1285" max="1285" width="5.5703125" style="7" customWidth="1"/>
    <col min="1286" max="1286" width="10.28515625" style="7" customWidth="1"/>
    <col min="1287" max="1287" width="15.28515625" style="7" customWidth="1"/>
    <col min="1288" max="1288" width="8.7109375" style="7" customWidth="1"/>
    <col min="1289" max="1289" width="19.7109375" style="7" customWidth="1"/>
    <col min="1290" max="1290" width="9.42578125" style="7" customWidth="1"/>
    <col min="1291" max="1291" width="8.85546875" style="7" customWidth="1"/>
    <col min="1292" max="1292" width="10.140625" style="7" customWidth="1"/>
    <col min="1293" max="1294" width="8.5703125" style="7" customWidth="1"/>
    <col min="1295" max="1538" width="7.5703125" style="7"/>
    <col min="1539" max="1539" width="3.28515625" style="7" customWidth="1"/>
    <col min="1540" max="1540" width="10.28515625" style="7" customWidth="1"/>
    <col min="1541" max="1541" width="5.5703125" style="7" customWidth="1"/>
    <col min="1542" max="1542" width="10.28515625" style="7" customWidth="1"/>
    <col min="1543" max="1543" width="15.28515625" style="7" customWidth="1"/>
    <col min="1544" max="1544" width="8.7109375" style="7" customWidth="1"/>
    <col min="1545" max="1545" width="19.7109375" style="7" customWidth="1"/>
    <col min="1546" max="1546" width="9.42578125" style="7" customWidth="1"/>
    <col min="1547" max="1547" width="8.85546875" style="7" customWidth="1"/>
    <col min="1548" max="1548" width="10.140625" style="7" customWidth="1"/>
    <col min="1549" max="1550" width="8.5703125" style="7" customWidth="1"/>
    <col min="1551" max="1794" width="7.5703125" style="7"/>
    <col min="1795" max="1795" width="3.28515625" style="7" customWidth="1"/>
    <col min="1796" max="1796" width="10.28515625" style="7" customWidth="1"/>
    <col min="1797" max="1797" width="5.5703125" style="7" customWidth="1"/>
    <col min="1798" max="1798" width="10.28515625" style="7" customWidth="1"/>
    <col min="1799" max="1799" width="15.28515625" style="7" customWidth="1"/>
    <col min="1800" max="1800" width="8.7109375" style="7" customWidth="1"/>
    <col min="1801" max="1801" width="19.7109375" style="7" customWidth="1"/>
    <col min="1802" max="1802" width="9.42578125" style="7" customWidth="1"/>
    <col min="1803" max="1803" width="8.85546875" style="7" customWidth="1"/>
    <col min="1804" max="1804" width="10.140625" style="7" customWidth="1"/>
    <col min="1805" max="1806" width="8.5703125" style="7" customWidth="1"/>
    <col min="1807" max="2050" width="7.5703125" style="7"/>
    <col min="2051" max="2051" width="3.28515625" style="7" customWidth="1"/>
    <col min="2052" max="2052" width="10.28515625" style="7" customWidth="1"/>
    <col min="2053" max="2053" width="5.5703125" style="7" customWidth="1"/>
    <col min="2054" max="2054" width="10.28515625" style="7" customWidth="1"/>
    <col min="2055" max="2055" width="15.28515625" style="7" customWidth="1"/>
    <col min="2056" max="2056" width="8.7109375" style="7" customWidth="1"/>
    <col min="2057" max="2057" width="19.7109375" style="7" customWidth="1"/>
    <col min="2058" max="2058" width="9.42578125" style="7" customWidth="1"/>
    <col min="2059" max="2059" width="8.85546875" style="7" customWidth="1"/>
    <col min="2060" max="2060" width="10.140625" style="7" customWidth="1"/>
    <col min="2061" max="2062" width="8.5703125" style="7" customWidth="1"/>
    <col min="2063" max="2306" width="7.5703125" style="7"/>
    <col min="2307" max="2307" width="3.28515625" style="7" customWidth="1"/>
    <col min="2308" max="2308" width="10.28515625" style="7" customWidth="1"/>
    <col min="2309" max="2309" width="5.5703125" style="7" customWidth="1"/>
    <col min="2310" max="2310" width="10.28515625" style="7" customWidth="1"/>
    <col min="2311" max="2311" width="15.28515625" style="7" customWidth="1"/>
    <col min="2312" max="2312" width="8.7109375" style="7" customWidth="1"/>
    <col min="2313" max="2313" width="19.7109375" style="7" customWidth="1"/>
    <col min="2314" max="2314" width="9.42578125" style="7" customWidth="1"/>
    <col min="2315" max="2315" width="8.85546875" style="7" customWidth="1"/>
    <col min="2316" max="2316" width="10.140625" style="7" customWidth="1"/>
    <col min="2317" max="2318" width="8.5703125" style="7" customWidth="1"/>
    <col min="2319" max="2562" width="7.5703125" style="7"/>
    <col min="2563" max="2563" width="3.28515625" style="7" customWidth="1"/>
    <col min="2564" max="2564" width="10.28515625" style="7" customWidth="1"/>
    <col min="2565" max="2565" width="5.5703125" style="7" customWidth="1"/>
    <col min="2566" max="2566" width="10.28515625" style="7" customWidth="1"/>
    <col min="2567" max="2567" width="15.28515625" style="7" customWidth="1"/>
    <col min="2568" max="2568" width="8.7109375" style="7" customWidth="1"/>
    <col min="2569" max="2569" width="19.7109375" style="7" customWidth="1"/>
    <col min="2570" max="2570" width="9.42578125" style="7" customWidth="1"/>
    <col min="2571" max="2571" width="8.85546875" style="7" customWidth="1"/>
    <col min="2572" max="2572" width="10.140625" style="7" customWidth="1"/>
    <col min="2573" max="2574" width="8.5703125" style="7" customWidth="1"/>
    <col min="2575" max="2818" width="7.5703125" style="7"/>
    <col min="2819" max="2819" width="3.28515625" style="7" customWidth="1"/>
    <col min="2820" max="2820" width="10.28515625" style="7" customWidth="1"/>
    <col min="2821" max="2821" width="5.5703125" style="7" customWidth="1"/>
    <col min="2822" max="2822" width="10.28515625" style="7" customWidth="1"/>
    <col min="2823" max="2823" width="15.28515625" style="7" customWidth="1"/>
    <col min="2824" max="2824" width="8.7109375" style="7" customWidth="1"/>
    <col min="2825" max="2825" width="19.7109375" style="7" customWidth="1"/>
    <col min="2826" max="2826" width="9.42578125" style="7" customWidth="1"/>
    <col min="2827" max="2827" width="8.85546875" style="7" customWidth="1"/>
    <col min="2828" max="2828" width="10.140625" style="7" customWidth="1"/>
    <col min="2829" max="2830" width="8.5703125" style="7" customWidth="1"/>
    <col min="2831" max="3074" width="7.5703125" style="7"/>
    <col min="3075" max="3075" width="3.28515625" style="7" customWidth="1"/>
    <col min="3076" max="3076" width="10.28515625" style="7" customWidth="1"/>
    <col min="3077" max="3077" width="5.5703125" style="7" customWidth="1"/>
    <col min="3078" max="3078" width="10.28515625" style="7" customWidth="1"/>
    <col min="3079" max="3079" width="15.28515625" style="7" customWidth="1"/>
    <col min="3080" max="3080" width="8.7109375" style="7" customWidth="1"/>
    <col min="3081" max="3081" width="19.7109375" style="7" customWidth="1"/>
    <col min="3082" max="3082" width="9.42578125" style="7" customWidth="1"/>
    <col min="3083" max="3083" width="8.85546875" style="7" customWidth="1"/>
    <col min="3084" max="3084" width="10.140625" style="7" customWidth="1"/>
    <col min="3085" max="3086" width="8.5703125" style="7" customWidth="1"/>
    <col min="3087" max="3330" width="7.5703125" style="7"/>
    <col min="3331" max="3331" width="3.28515625" style="7" customWidth="1"/>
    <col min="3332" max="3332" width="10.28515625" style="7" customWidth="1"/>
    <col min="3333" max="3333" width="5.5703125" style="7" customWidth="1"/>
    <col min="3334" max="3334" width="10.28515625" style="7" customWidth="1"/>
    <col min="3335" max="3335" width="15.28515625" style="7" customWidth="1"/>
    <col min="3336" max="3336" width="8.7109375" style="7" customWidth="1"/>
    <col min="3337" max="3337" width="19.7109375" style="7" customWidth="1"/>
    <col min="3338" max="3338" width="9.42578125" style="7" customWidth="1"/>
    <col min="3339" max="3339" width="8.85546875" style="7" customWidth="1"/>
    <col min="3340" max="3340" width="10.140625" style="7" customWidth="1"/>
    <col min="3341" max="3342" width="8.5703125" style="7" customWidth="1"/>
    <col min="3343" max="3586" width="7.5703125" style="7"/>
    <col min="3587" max="3587" width="3.28515625" style="7" customWidth="1"/>
    <col min="3588" max="3588" width="10.28515625" style="7" customWidth="1"/>
    <col min="3589" max="3589" width="5.5703125" style="7" customWidth="1"/>
    <col min="3590" max="3590" width="10.28515625" style="7" customWidth="1"/>
    <col min="3591" max="3591" width="15.28515625" style="7" customWidth="1"/>
    <col min="3592" max="3592" width="8.7109375" style="7" customWidth="1"/>
    <col min="3593" max="3593" width="19.7109375" style="7" customWidth="1"/>
    <col min="3594" max="3594" width="9.42578125" style="7" customWidth="1"/>
    <col min="3595" max="3595" width="8.85546875" style="7" customWidth="1"/>
    <col min="3596" max="3596" width="10.140625" style="7" customWidth="1"/>
    <col min="3597" max="3598" width="8.5703125" style="7" customWidth="1"/>
    <col min="3599" max="3842" width="7.5703125" style="7"/>
    <col min="3843" max="3843" width="3.28515625" style="7" customWidth="1"/>
    <col min="3844" max="3844" width="10.28515625" style="7" customWidth="1"/>
    <col min="3845" max="3845" width="5.5703125" style="7" customWidth="1"/>
    <col min="3846" max="3846" width="10.28515625" style="7" customWidth="1"/>
    <col min="3847" max="3847" width="15.28515625" style="7" customWidth="1"/>
    <col min="3848" max="3848" width="8.7109375" style="7" customWidth="1"/>
    <col min="3849" max="3849" width="19.7109375" style="7" customWidth="1"/>
    <col min="3850" max="3850" width="9.42578125" style="7" customWidth="1"/>
    <col min="3851" max="3851" width="8.85546875" style="7" customWidth="1"/>
    <col min="3852" max="3852" width="10.140625" style="7" customWidth="1"/>
    <col min="3853" max="3854" width="8.5703125" style="7" customWidth="1"/>
    <col min="3855" max="4098" width="7.5703125" style="7"/>
    <col min="4099" max="4099" width="3.28515625" style="7" customWidth="1"/>
    <col min="4100" max="4100" width="10.28515625" style="7" customWidth="1"/>
    <col min="4101" max="4101" width="5.5703125" style="7" customWidth="1"/>
    <col min="4102" max="4102" width="10.28515625" style="7" customWidth="1"/>
    <col min="4103" max="4103" width="15.28515625" style="7" customWidth="1"/>
    <col min="4104" max="4104" width="8.7109375" style="7" customWidth="1"/>
    <col min="4105" max="4105" width="19.7109375" style="7" customWidth="1"/>
    <col min="4106" max="4106" width="9.42578125" style="7" customWidth="1"/>
    <col min="4107" max="4107" width="8.85546875" style="7" customWidth="1"/>
    <col min="4108" max="4108" width="10.140625" style="7" customWidth="1"/>
    <col min="4109" max="4110" width="8.5703125" style="7" customWidth="1"/>
    <col min="4111" max="4354" width="7.5703125" style="7"/>
    <col min="4355" max="4355" width="3.28515625" style="7" customWidth="1"/>
    <col min="4356" max="4356" width="10.28515625" style="7" customWidth="1"/>
    <col min="4357" max="4357" width="5.5703125" style="7" customWidth="1"/>
    <col min="4358" max="4358" width="10.28515625" style="7" customWidth="1"/>
    <col min="4359" max="4359" width="15.28515625" style="7" customWidth="1"/>
    <col min="4360" max="4360" width="8.7109375" style="7" customWidth="1"/>
    <col min="4361" max="4361" width="19.7109375" style="7" customWidth="1"/>
    <col min="4362" max="4362" width="9.42578125" style="7" customWidth="1"/>
    <col min="4363" max="4363" width="8.85546875" style="7" customWidth="1"/>
    <col min="4364" max="4364" width="10.140625" style="7" customWidth="1"/>
    <col min="4365" max="4366" width="8.5703125" style="7" customWidth="1"/>
    <col min="4367" max="4610" width="7.5703125" style="7"/>
    <col min="4611" max="4611" width="3.28515625" style="7" customWidth="1"/>
    <col min="4612" max="4612" width="10.28515625" style="7" customWidth="1"/>
    <col min="4613" max="4613" width="5.5703125" style="7" customWidth="1"/>
    <col min="4614" max="4614" width="10.28515625" style="7" customWidth="1"/>
    <col min="4615" max="4615" width="15.28515625" style="7" customWidth="1"/>
    <col min="4616" max="4616" width="8.7109375" style="7" customWidth="1"/>
    <col min="4617" max="4617" width="19.7109375" style="7" customWidth="1"/>
    <col min="4618" max="4618" width="9.42578125" style="7" customWidth="1"/>
    <col min="4619" max="4619" width="8.85546875" style="7" customWidth="1"/>
    <col min="4620" max="4620" width="10.140625" style="7" customWidth="1"/>
    <col min="4621" max="4622" width="8.5703125" style="7" customWidth="1"/>
    <col min="4623" max="4866" width="7.5703125" style="7"/>
    <col min="4867" max="4867" width="3.28515625" style="7" customWidth="1"/>
    <col min="4868" max="4868" width="10.28515625" style="7" customWidth="1"/>
    <col min="4869" max="4869" width="5.5703125" style="7" customWidth="1"/>
    <col min="4870" max="4870" width="10.28515625" style="7" customWidth="1"/>
    <col min="4871" max="4871" width="15.28515625" style="7" customWidth="1"/>
    <col min="4872" max="4872" width="8.7109375" style="7" customWidth="1"/>
    <col min="4873" max="4873" width="19.7109375" style="7" customWidth="1"/>
    <col min="4874" max="4874" width="9.42578125" style="7" customWidth="1"/>
    <col min="4875" max="4875" width="8.85546875" style="7" customWidth="1"/>
    <col min="4876" max="4876" width="10.140625" style="7" customWidth="1"/>
    <col min="4877" max="4878" width="8.5703125" style="7" customWidth="1"/>
    <col min="4879" max="5122" width="7.5703125" style="7"/>
    <col min="5123" max="5123" width="3.28515625" style="7" customWidth="1"/>
    <col min="5124" max="5124" width="10.28515625" style="7" customWidth="1"/>
    <col min="5125" max="5125" width="5.5703125" style="7" customWidth="1"/>
    <col min="5126" max="5126" width="10.28515625" style="7" customWidth="1"/>
    <col min="5127" max="5127" width="15.28515625" style="7" customWidth="1"/>
    <col min="5128" max="5128" width="8.7109375" style="7" customWidth="1"/>
    <col min="5129" max="5129" width="19.7109375" style="7" customWidth="1"/>
    <col min="5130" max="5130" width="9.42578125" style="7" customWidth="1"/>
    <col min="5131" max="5131" width="8.85546875" style="7" customWidth="1"/>
    <col min="5132" max="5132" width="10.140625" style="7" customWidth="1"/>
    <col min="5133" max="5134" width="8.5703125" style="7" customWidth="1"/>
    <col min="5135" max="5378" width="7.5703125" style="7"/>
    <col min="5379" max="5379" width="3.28515625" style="7" customWidth="1"/>
    <col min="5380" max="5380" width="10.28515625" style="7" customWidth="1"/>
    <col min="5381" max="5381" width="5.5703125" style="7" customWidth="1"/>
    <col min="5382" max="5382" width="10.28515625" style="7" customWidth="1"/>
    <col min="5383" max="5383" width="15.28515625" style="7" customWidth="1"/>
    <col min="5384" max="5384" width="8.7109375" style="7" customWidth="1"/>
    <col min="5385" max="5385" width="19.7109375" style="7" customWidth="1"/>
    <col min="5386" max="5386" width="9.42578125" style="7" customWidth="1"/>
    <col min="5387" max="5387" width="8.85546875" style="7" customWidth="1"/>
    <col min="5388" max="5388" width="10.140625" style="7" customWidth="1"/>
    <col min="5389" max="5390" width="8.5703125" style="7" customWidth="1"/>
    <col min="5391" max="5634" width="7.5703125" style="7"/>
    <col min="5635" max="5635" width="3.28515625" style="7" customWidth="1"/>
    <col min="5636" max="5636" width="10.28515625" style="7" customWidth="1"/>
    <col min="5637" max="5637" width="5.5703125" style="7" customWidth="1"/>
    <col min="5638" max="5638" width="10.28515625" style="7" customWidth="1"/>
    <col min="5639" max="5639" width="15.28515625" style="7" customWidth="1"/>
    <col min="5640" max="5640" width="8.7109375" style="7" customWidth="1"/>
    <col min="5641" max="5641" width="19.7109375" style="7" customWidth="1"/>
    <col min="5642" max="5642" width="9.42578125" style="7" customWidth="1"/>
    <col min="5643" max="5643" width="8.85546875" style="7" customWidth="1"/>
    <col min="5644" max="5644" width="10.140625" style="7" customWidth="1"/>
    <col min="5645" max="5646" width="8.5703125" style="7" customWidth="1"/>
    <col min="5647" max="5890" width="7.5703125" style="7"/>
    <col min="5891" max="5891" width="3.28515625" style="7" customWidth="1"/>
    <col min="5892" max="5892" width="10.28515625" style="7" customWidth="1"/>
    <col min="5893" max="5893" width="5.5703125" style="7" customWidth="1"/>
    <col min="5894" max="5894" width="10.28515625" style="7" customWidth="1"/>
    <col min="5895" max="5895" width="15.28515625" style="7" customWidth="1"/>
    <col min="5896" max="5896" width="8.7109375" style="7" customWidth="1"/>
    <col min="5897" max="5897" width="19.7109375" style="7" customWidth="1"/>
    <col min="5898" max="5898" width="9.42578125" style="7" customWidth="1"/>
    <col min="5899" max="5899" width="8.85546875" style="7" customWidth="1"/>
    <col min="5900" max="5900" width="10.140625" style="7" customWidth="1"/>
    <col min="5901" max="5902" width="8.5703125" style="7" customWidth="1"/>
    <col min="5903" max="6146" width="7.5703125" style="7"/>
    <col min="6147" max="6147" width="3.28515625" style="7" customWidth="1"/>
    <col min="6148" max="6148" width="10.28515625" style="7" customWidth="1"/>
    <col min="6149" max="6149" width="5.5703125" style="7" customWidth="1"/>
    <col min="6150" max="6150" width="10.28515625" style="7" customWidth="1"/>
    <col min="6151" max="6151" width="15.28515625" style="7" customWidth="1"/>
    <col min="6152" max="6152" width="8.7109375" style="7" customWidth="1"/>
    <col min="6153" max="6153" width="19.7109375" style="7" customWidth="1"/>
    <col min="6154" max="6154" width="9.42578125" style="7" customWidth="1"/>
    <col min="6155" max="6155" width="8.85546875" style="7" customWidth="1"/>
    <col min="6156" max="6156" width="10.140625" style="7" customWidth="1"/>
    <col min="6157" max="6158" width="8.5703125" style="7" customWidth="1"/>
    <col min="6159" max="6402" width="7.5703125" style="7"/>
    <col min="6403" max="6403" width="3.28515625" style="7" customWidth="1"/>
    <col min="6404" max="6404" width="10.28515625" style="7" customWidth="1"/>
    <col min="6405" max="6405" width="5.5703125" style="7" customWidth="1"/>
    <col min="6406" max="6406" width="10.28515625" style="7" customWidth="1"/>
    <col min="6407" max="6407" width="15.28515625" style="7" customWidth="1"/>
    <col min="6408" max="6408" width="8.7109375" style="7" customWidth="1"/>
    <col min="6409" max="6409" width="19.7109375" style="7" customWidth="1"/>
    <col min="6410" max="6410" width="9.42578125" style="7" customWidth="1"/>
    <col min="6411" max="6411" width="8.85546875" style="7" customWidth="1"/>
    <col min="6412" max="6412" width="10.140625" style="7" customWidth="1"/>
    <col min="6413" max="6414" width="8.5703125" style="7" customWidth="1"/>
    <col min="6415" max="6658" width="7.5703125" style="7"/>
    <col min="6659" max="6659" width="3.28515625" style="7" customWidth="1"/>
    <col min="6660" max="6660" width="10.28515625" style="7" customWidth="1"/>
    <col min="6661" max="6661" width="5.5703125" style="7" customWidth="1"/>
    <col min="6662" max="6662" width="10.28515625" style="7" customWidth="1"/>
    <col min="6663" max="6663" width="15.28515625" style="7" customWidth="1"/>
    <col min="6664" max="6664" width="8.7109375" style="7" customWidth="1"/>
    <col min="6665" max="6665" width="19.7109375" style="7" customWidth="1"/>
    <col min="6666" max="6666" width="9.42578125" style="7" customWidth="1"/>
    <col min="6667" max="6667" width="8.85546875" style="7" customWidth="1"/>
    <col min="6668" max="6668" width="10.140625" style="7" customWidth="1"/>
    <col min="6669" max="6670" width="8.5703125" style="7" customWidth="1"/>
    <col min="6671" max="6914" width="7.5703125" style="7"/>
    <col min="6915" max="6915" width="3.28515625" style="7" customWidth="1"/>
    <col min="6916" max="6916" width="10.28515625" style="7" customWidth="1"/>
    <col min="6917" max="6917" width="5.5703125" style="7" customWidth="1"/>
    <col min="6918" max="6918" width="10.28515625" style="7" customWidth="1"/>
    <col min="6919" max="6919" width="15.28515625" style="7" customWidth="1"/>
    <col min="6920" max="6920" width="8.7109375" style="7" customWidth="1"/>
    <col min="6921" max="6921" width="19.7109375" style="7" customWidth="1"/>
    <col min="6922" max="6922" width="9.42578125" style="7" customWidth="1"/>
    <col min="6923" max="6923" width="8.85546875" style="7" customWidth="1"/>
    <col min="6924" max="6924" width="10.140625" style="7" customWidth="1"/>
    <col min="6925" max="6926" width="8.5703125" style="7" customWidth="1"/>
    <col min="6927" max="7170" width="7.5703125" style="7"/>
    <col min="7171" max="7171" width="3.28515625" style="7" customWidth="1"/>
    <col min="7172" max="7172" width="10.28515625" style="7" customWidth="1"/>
    <col min="7173" max="7173" width="5.5703125" style="7" customWidth="1"/>
    <col min="7174" max="7174" width="10.28515625" style="7" customWidth="1"/>
    <col min="7175" max="7175" width="15.28515625" style="7" customWidth="1"/>
    <col min="7176" max="7176" width="8.7109375" style="7" customWidth="1"/>
    <col min="7177" max="7177" width="19.7109375" style="7" customWidth="1"/>
    <col min="7178" max="7178" width="9.42578125" style="7" customWidth="1"/>
    <col min="7179" max="7179" width="8.85546875" style="7" customWidth="1"/>
    <col min="7180" max="7180" width="10.140625" style="7" customWidth="1"/>
    <col min="7181" max="7182" width="8.5703125" style="7" customWidth="1"/>
    <col min="7183" max="7426" width="7.5703125" style="7"/>
    <col min="7427" max="7427" width="3.28515625" style="7" customWidth="1"/>
    <col min="7428" max="7428" width="10.28515625" style="7" customWidth="1"/>
    <col min="7429" max="7429" width="5.5703125" style="7" customWidth="1"/>
    <col min="7430" max="7430" width="10.28515625" style="7" customWidth="1"/>
    <col min="7431" max="7431" width="15.28515625" style="7" customWidth="1"/>
    <col min="7432" max="7432" width="8.7109375" style="7" customWidth="1"/>
    <col min="7433" max="7433" width="19.7109375" style="7" customWidth="1"/>
    <col min="7434" max="7434" width="9.42578125" style="7" customWidth="1"/>
    <col min="7435" max="7435" width="8.85546875" style="7" customWidth="1"/>
    <col min="7436" max="7436" width="10.140625" style="7" customWidth="1"/>
    <col min="7437" max="7438" width="8.5703125" style="7" customWidth="1"/>
    <col min="7439" max="7682" width="7.5703125" style="7"/>
    <col min="7683" max="7683" width="3.28515625" style="7" customWidth="1"/>
    <col min="7684" max="7684" width="10.28515625" style="7" customWidth="1"/>
    <col min="7685" max="7685" width="5.5703125" style="7" customWidth="1"/>
    <col min="7686" max="7686" width="10.28515625" style="7" customWidth="1"/>
    <col min="7687" max="7687" width="15.28515625" style="7" customWidth="1"/>
    <col min="7688" max="7688" width="8.7109375" style="7" customWidth="1"/>
    <col min="7689" max="7689" width="19.7109375" style="7" customWidth="1"/>
    <col min="7690" max="7690" width="9.42578125" style="7" customWidth="1"/>
    <col min="7691" max="7691" width="8.85546875" style="7" customWidth="1"/>
    <col min="7692" max="7692" width="10.140625" style="7" customWidth="1"/>
    <col min="7693" max="7694" width="8.5703125" style="7" customWidth="1"/>
    <col min="7695" max="7938" width="7.5703125" style="7"/>
    <col min="7939" max="7939" width="3.28515625" style="7" customWidth="1"/>
    <col min="7940" max="7940" width="10.28515625" style="7" customWidth="1"/>
    <col min="7941" max="7941" width="5.5703125" style="7" customWidth="1"/>
    <col min="7942" max="7942" width="10.28515625" style="7" customWidth="1"/>
    <col min="7943" max="7943" width="15.28515625" style="7" customWidth="1"/>
    <col min="7944" max="7944" width="8.7109375" style="7" customWidth="1"/>
    <col min="7945" max="7945" width="19.7109375" style="7" customWidth="1"/>
    <col min="7946" max="7946" width="9.42578125" style="7" customWidth="1"/>
    <col min="7947" max="7947" width="8.85546875" style="7" customWidth="1"/>
    <col min="7948" max="7948" width="10.140625" style="7" customWidth="1"/>
    <col min="7949" max="7950" width="8.5703125" style="7" customWidth="1"/>
    <col min="7951" max="8194" width="7.5703125" style="7"/>
    <col min="8195" max="8195" width="3.28515625" style="7" customWidth="1"/>
    <col min="8196" max="8196" width="10.28515625" style="7" customWidth="1"/>
    <col min="8197" max="8197" width="5.5703125" style="7" customWidth="1"/>
    <col min="8198" max="8198" width="10.28515625" style="7" customWidth="1"/>
    <col min="8199" max="8199" width="15.28515625" style="7" customWidth="1"/>
    <col min="8200" max="8200" width="8.7109375" style="7" customWidth="1"/>
    <col min="8201" max="8201" width="19.7109375" style="7" customWidth="1"/>
    <col min="8202" max="8202" width="9.42578125" style="7" customWidth="1"/>
    <col min="8203" max="8203" width="8.85546875" style="7" customWidth="1"/>
    <col min="8204" max="8204" width="10.140625" style="7" customWidth="1"/>
    <col min="8205" max="8206" width="8.5703125" style="7" customWidth="1"/>
    <col min="8207" max="8450" width="7.5703125" style="7"/>
    <col min="8451" max="8451" width="3.28515625" style="7" customWidth="1"/>
    <col min="8452" max="8452" width="10.28515625" style="7" customWidth="1"/>
    <col min="8453" max="8453" width="5.5703125" style="7" customWidth="1"/>
    <col min="8454" max="8454" width="10.28515625" style="7" customWidth="1"/>
    <col min="8455" max="8455" width="15.28515625" style="7" customWidth="1"/>
    <col min="8456" max="8456" width="8.7109375" style="7" customWidth="1"/>
    <col min="8457" max="8457" width="19.7109375" style="7" customWidth="1"/>
    <col min="8458" max="8458" width="9.42578125" style="7" customWidth="1"/>
    <col min="8459" max="8459" width="8.85546875" style="7" customWidth="1"/>
    <col min="8460" max="8460" width="10.140625" style="7" customWidth="1"/>
    <col min="8461" max="8462" width="8.5703125" style="7" customWidth="1"/>
    <col min="8463" max="8706" width="7.5703125" style="7"/>
    <col min="8707" max="8707" width="3.28515625" style="7" customWidth="1"/>
    <col min="8708" max="8708" width="10.28515625" style="7" customWidth="1"/>
    <col min="8709" max="8709" width="5.5703125" style="7" customWidth="1"/>
    <col min="8710" max="8710" width="10.28515625" style="7" customWidth="1"/>
    <col min="8711" max="8711" width="15.28515625" style="7" customWidth="1"/>
    <col min="8712" max="8712" width="8.7109375" style="7" customWidth="1"/>
    <col min="8713" max="8713" width="19.7109375" style="7" customWidth="1"/>
    <col min="8714" max="8714" width="9.42578125" style="7" customWidth="1"/>
    <col min="8715" max="8715" width="8.85546875" style="7" customWidth="1"/>
    <col min="8716" max="8716" width="10.140625" style="7" customWidth="1"/>
    <col min="8717" max="8718" width="8.5703125" style="7" customWidth="1"/>
    <col min="8719" max="8962" width="7.5703125" style="7"/>
    <col min="8963" max="8963" width="3.28515625" style="7" customWidth="1"/>
    <col min="8964" max="8964" width="10.28515625" style="7" customWidth="1"/>
    <col min="8965" max="8965" width="5.5703125" style="7" customWidth="1"/>
    <col min="8966" max="8966" width="10.28515625" style="7" customWidth="1"/>
    <col min="8967" max="8967" width="15.28515625" style="7" customWidth="1"/>
    <col min="8968" max="8968" width="8.7109375" style="7" customWidth="1"/>
    <col min="8969" max="8969" width="19.7109375" style="7" customWidth="1"/>
    <col min="8970" max="8970" width="9.42578125" style="7" customWidth="1"/>
    <col min="8971" max="8971" width="8.85546875" style="7" customWidth="1"/>
    <col min="8972" max="8972" width="10.140625" style="7" customWidth="1"/>
    <col min="8973" max="8974" width="8.5703125" style="7" customWidth="1"/>
    <col min="8975" max="9218" width="7.5703125" style="7"/>
    <col min="9219" max="9219" width="3.28515625" style="7" customWidth="1"/>
    <col min="9220" max="9220" width="10.28515625" style="7" customWidth="1"/>
    <col min="9221" max="9221" width="5.5703125" style="7" customWidth="1"/>
    <col min="9222" max="9222" width="10.28515625" style="7" customWidth="1"/>
    <col min="9223" max="9223" width="15.28515625" style="7" customWidth="1"/>
    <col min="9224" max="9224" width="8.7109375" style="7" customWidth="1"/>
    <col min="9225" max="9225" width="19.7109375" style="7" customWidth="1"/>
    <col min="9226" max="9226" width="9.42578125" style="7" customWidth="1"/>
    <col min="9227" max="9227" width="8.85546875" style="7" customWidth="1"/>
    <col min="9228" max="9228" width="10.140625" style="7" customWidth="1"/>
    <col min="9229" max="9230" width="8.5703125" style="7" customWidth="1"/>
    <col min="9231" max="9474" width="7.5703125" style="7"/>
    <col min="9475" max="9475" width="3.28515625" style="7" customWidth="1"/>
    <col min="9476" max="9476" width="10.28515625" style="7" customWidth="1"/>
    <col min="9477" max="9477" width="5.5703125" style="7" customWidth="1"/>
    <col min="9478" max="9478" width="10.28515625" style="7" customWidth="1"/>
    <col min="9479" max="9479" width="15.28515625" style="7" customWidth="1"/>
    <col min="9480" max="9480" width="8.7109375" style="7" customWidth="1"/>
    <col min="9481" max="9481" width="19.7109375" style="7" customWidth="1"/>
    <col min="9482" max="9482" width="9.42578125" style="7" customWidth="1"/>
    <col min="9483" max="9483" width="8.85546875" style="7" customWidth="1"/>
    <col min="9484" max="9484" width="10.140625" style="7" customWidth="1"/>
    <col min="9485" max="9486" width="8.5703125" style="7" customWidth="1"/>
    <col min="9487" max="9730" width="7.5703125" style="7"/>
    <col min="9731" max="9731" width="3.28515625" style="7" customWidth="1"/>
    <col min="9732" max="9732" width="10.28515625" style="7" customWidth="1"/>
    <col min="9733" max="9733" width="5.5703125" style="7" customWidth="1"/>
    <col min="9734" max="9734" width="10.28515625" style="7" customWidth="1"/>
    <col min="9735" max="9735" width="15.28515625" style="7" customWidth="1"/>
    <col min="9736" max="9736" width="8.7109375" style="7" customWidth="1"/>
    <col min="9737" max="9737" width="19.7109375" style="7" customWidth="1"/>
    <col min="9738" max="9738" width="9.42578125" style="7" customWidth="1"/>
    <col min="9739" max="9739" width="8.85546875" style="7" customWidth="1"/>
    <col min="9740" max="9740" width="10.140625" style="7" customWidth="1"/>
    <col min="9741" max="9742" width="8.5703125" style="7" customWidth="1"/>
    <col min="9743" max="9986" width="7.5703125" style="7"/>
    <col min="9987" max="9987" width="3.28515625" style="7" customWidth="1"/>
    <col min="9988" max="9988" width="10.28515625" style="7" customWidth="1"/>
    <col min="9989" max="9989" width="5.5703125" style="7" customWidth="1"/>
    <col min="9990" max="9990" width="10.28515625" style="7" customWidth="1"/>
    <col min="9991" max="9991" width="15.28515625" style="7" customWidth="1"/>
    <col min="9992" max="9992" width="8.7109375" style="7" customWidth="1"/>
    <col min="9993" max="9993" width="19.7109375" style="7" customWidth="1"/>
    <col min="9994" max="9994" width="9.42578125" style="7" customWidth="1"/>
    <col min="9995" max="9995" width="8.85546875" style="7" customWidth="1"/>
    <col min="9996" max="9996" width="10.140625" style="7" customWidth="1"/>
    <col min="9997" max="9998" width="8.5703125" style="7" customWidth="1"/>
    <col min="9999" max="10242" width="7.5703125" style="7"/>
    <col min="10243" max="10243" width="3.28515625" style="7" customWidth="1"/>
    <col min="10244" max="10244" width="10.28515625" style="7" customWidth="1"/>
    <col min="10245" max="10245" width="5.5703125" style="7" customWidth="1"/>
    <col min="10246" max="10246" width="10.28515625" style="7" customWidth="1"/>
    <col min="10247" max="10247" width="15.28515625" style="7" customWidth="1"/>
    <col min="10248" max="10248" width="8.7109375" style="7" customWidth="1"/>
    <col min="10249" max="10249" width="19.7109375" style="7" customWidth="1"/>
    <col min="10250" max="10250" width="9.42578125" style="7" customWidth="1"/>
    <col min="10251" max="10251" width="8.85546875" style="7" customWidth="1"/>
    <col min="10252" max="10252" width="10.140625" style="7" customWidth="1"/>
    <col min="10253" max="10254" width="8.5703125" style="7" customWidth="1"/>
    <col min="10255" max="10498" width="7.5703125" style="7"/>
    <col min="10499" max="10499" width="3.28515625" style="7" customWidth="1"/>
    <col min="10500" max="10500" width="10.28515625" style="7" customWidth="1"/>
    <col min="10501" max="10501" width="5.5703125" style="7" customWidth="1"/>
    <col min="10502" max="10502" width="10.28515625" style="7" customWidth="1"/>
    <col min="10503" max="10503" width="15.28515625" style="7" customWidth="1"/>
    <col min="10504" max="10504" width="8.7109375" style="7" customWidth="1"/>
    <col min="10505" max="10505" width="19.7109375" style="7" customWidth="1"/>
    <col min="10506" max="10506" width="9.42578125" style="7" customWidth="1"/>
    <col min="10507" max="10507" width="8.85546875" style="7" customWidth="1"/>
    <col min="10508" max="10508" width="10.140625" style="7" customWidth="1"/>
    <col min="10509" max="10510" width="8.5703125" style="7" customWidth="1"/>
    <col min="10511" max="10754" width="7.5703125" style="7"/>
    <col min="10755" max="10755" width="3.28515625" style="7" customWidth="1"/>
    <col min="10756" max="10756" width="10.28515625" style="7" customWidth="1"/>
    <col min="10757" max="10757" width="5.5703125" style="7" customWidth="1"/>
    <col min="10758" max="10758" width="10.28515625" style="7" customWidth="1"/>
    <col min="10759" max="10759" width="15.28515625" style="7" customWidth="1"/>
    <col min="10760" max="10760" width="8.7109375" style="7" customWidth="1"/>
    <col min="10761" max="10761" width="19.7109375" style="7" customWidth="1"/>
    <col min="10762" max="10762" width="9.42578125" style="7" customWidth="1"/>
    <col min="10763" max="10763" width="8.85546875" style="7" customWidth="1"/>
    <col min="10764" max="10764" width="10.140625" style="7" customWidth="1"/>
    <col min="10765" max="10766" width="8.5703125" style="7" customWidth="1"/>
    <col min="10767" max="11010" width="7.5703125" style="7"/>
    <col min="11011" max="11011" width="3.28515625" style="7" customWidth="1"/>
    <col min="11012" max="11012" width="10.28515625" style="7" customWidth="1"/>
    <col min="11013" max="11013" width="5.5703125" style="7" customWidth="1"/>
    <col min="11014" max="11014" width="10.28515625" style="7" customWidth="1"/>
    <col min="11015" max="11015" width="15.28515625" style="7" customWidth="1"/>
    <col min="11016" max="11016" width="8.7109375" style="7" customWidth="1"/>
    <col min="11017" max="11017" width="19.7109375" style="7" customWidth="1"/>
    <col min="11018" max="11018" width="9.42578125" style="7" customWidth="1"/>
    <col min="11019" max="11019" width="8.85546875" style="7" customWidth="1"/>
    <col min="11020" max="11020" width="10.140625" style="7" customWidth="1"/>
    <col min="11021" max="11022" width="8.5703125" style="7" customWidth="1"/>
    <col min="11023" max="11266" width="7.5703125" style="7"/>
    <col min="11267" max="11267" width="3.28515625" style="7" customWidth="1"/>
    <col min="11268" max="11268" width="10.28515625" style="7" customWidth="1"/>
    <col min="11269" max="11269" width="5.5703125" style="7" customWidth="1"/>
    <col min="11270" max="11270" width="10.28515625" style="7" customWidth="1"/>
    <col min="11271" max="11271" width="15.28515625" style="7" customWidth="1"/>
    <col min="11272" max="11272" width="8.7109375" style="7" customWidth="1"/>
    <col min="11273" max="11273" width="19.7109375" style="7" customWidth="1"/>
    <col min="11274" max="11274" width="9.42578125" style="7" customWidth="1"/>
    <col min="11275" max="11275" width="8.85546875" style="7" customWidth="1"/>
    <col min="11276" max="11276" width="10.140625" style="7" customWidth="1"/>
    <col min="11277" max="11278" width="8.5703125" style="7" customWidth="1"/>
    <col min="11279" max="11522" width="7.5703125" style="7"/>
    <col min="11523" max="11523" width="3.28515625" style="7" customWidth="1"/>
    <col min="11524" max="11524" width="10.28515625" style="7" customWidth="1"/>
    <col min="11525" max="11525" width="5.5703125" style="7" customWidth="1"/>
    <col min="11526" max="11526" width="10.28515625" style="7" customWidth="1"/>
    <col min="11527" max="11527" width="15.28515625" style="7" customWidth="1"/>
    <col min="11528" max="11528" width="8.7109375" style="7" customWidth="1"/>
    <col min="11529" max="11529" width="19.7109375" style="7" customWidth="1"/>
    <col min="11530" max="11530" width="9.42578125" style="7" customWidth="1"/>
    <col min="11531" max="11531" width="8.85546875" style="7" customWidth="1"/>
    <col min="11532" max="11532" width="10.140625" style="7" customWidth="1"/>
    <col min="11533" max="11534" width="8.5703125" style="7" customWidth="1"/>
    <col min="11535" max="11778" width="7.5703125" style="7"/>
    <col min="11779" max="11779" width="3.28515625" style="7" customWidth="1"/>
    <col min="11780" max="11780" width="10.28515625" style="7" customWidth="1"/>
    <col min="11781" max="11781" width="5.5703125" style="7" customWidth="1"/>
    <col min="11782" max="11782" width="10.28515625" style="7" customWidth="1"/>
    <col min="11783" max="11783" width="15.28515625" style="7" customWidth="1"/>
    <col min="11784" max="11784" width="8.7109375" style="7" customWidth="1"/>
    <col min="11785" max="11785" width="19.7109375" style="7" customWidth="1"/>
    <col min="11786" max="11786" width="9.42578125" style="7" customWidth="1"/>
    <col min="11787" max="11787" width="8.85546875" style="7" customWidth="1"/>
    <col min="11788" max="11788" width="10.140625" style="7" customWidth="1"/>
    <col min="11789" max="11790" width="8.5703125" style="7" customWidth="1"/>
    <col min="11791" max="12034" width="7.5703125" style="7"/>
    <col min="12035" max="12035" width="3.28515625" style="7" customWidth="1"/>
    <col min="12036" max="12036" width="10.28515625" style="7" customWidth="1"/>
    <col min="12037" max="12037" width="5.5703125" style="7" customWidth="1"/>
    <col min="12038" max="12038" width="10.28515625" style="7" customWidth="1"/>
    <col min="12039" max="12039" width="15.28515625" style="7" customWidth="1"/>
    <col min="12040" max="12040" width="8.7109375" style="7" customWidth="1"/>
    <col min="12041" max="12041" width="19.7109375" style="7" customWidth="1"/>
    <col min="12042" max="12042" width="9.42578125" style="7" customWidth="1"/>
    <col min="12043" max="12043" width="8.85546875" style="7" customWidth="1"/>
    <col min="12044" max="12044" width="10.140625" style="7" customWidth="1"/>
    <col min="12045" max="12046" width="8.5703125" style="7" customWidth="1"/>
    <col min="12047" max="12290" width="7.5703125" style="7"/>
    <col min="12291" max="12291" width="3.28515625" style="7" customWidth="1"/>
    <col min="12292" max="12292" width="10.28515625" style="7" customWidth="1"/>
    <col min="12293" max="12293" width="5.5703125" style="7" customWidth="1"/>
    <col min="12294" max="12294" width="10.28515625" style="7" customWidth="1"/>
    <col min="12295" max="12295" width="15.28515625" style="7" customWidth="1"/>
    <col min="12296" max="12296" width="8.7109375" style="7" customWidth="1"/>
    <col min="12297" max="12297" width="19.7109375" style="7" customWidth="1"/>
    <col min="12298" max="12298" width="9.42578125" style="7" customWidth="1"/>
    <col min="12299" max="12299" width="8.85546875" style="7" customWidth="1"/>
    <col min="12300" max="12300" width="10.140625" style="7" customWidth="1"/>
    <col min="12301" max="12302" width="8.5703125" style="7" customWidth="1"/>
    <col min="12303" max="12546" width="7.5703125" style="7"/>
    <col min="12547" max="12547" width="3.28515625" style="7" customWidth="1"/>
    <col min="12548" max="12548" width="10.28515625" style="7" customWidth="1"/>
    <col min="12549" max="12549" width="5.5703125" style="7" customWidth="1"/>
    <col min="12550" max="12550" width="10.28515625" style="7" customWidth="1"/>
    <col min="12551" max="12551" width="15.28515625" style="7" customWidth="1"/>
    <col min="12552" max="12552" width="8.7109375" style="7" customWidth="1"/>
    <col min="12553" max="12553" width="19.7109375" style="7" customWidth="1"/>
    <col min="12554" max="12554" width="9.42578125" style="7" customWidth="1"/>
    <col min="12555" max="12555" width="8.85546875" style="7" customWidth="1"/>
    <col min="12556" max="12556" width="10.140625" style="7" customWidth="1"/>
    <col min="12557" max="12558" width="8.5703125" style="7" customWidth="1"/>
    <col min="12559" max="12802" width="7.5703125" style="7"/>
    <col min="12803" max="12803" width="3.28515625" style="7" customWidth="1"/>
    <col min="12804" max="12804" width="10.28515625" style="7" customWidth="1"/>
    <col min="12805" max="12805" width="5.5703125" style="7" customWidth="1"/>
    <col min="12806" max="12806" width="10.28515625" style="7" customWidth="1"/>
    <col min="12807" max="12807" width="15.28515625" style="7" customWidth="1"/>
    <col min="12808" max="12808" width="8.7109375" style="7" customWidth="1"/>
    <col min="12809" max="12809" width="19.7109375" style="7" customWidth="1"/>
    <col min="12810" max="12810" width="9.42578125" style="7" customWidth="1"/>
    <col min="12811" max="12811" width="8.85546875" style="7" customWidth="1"/>
    <col min="12812" max="12812" width="10.140625" style="7" customWidth="1"/>
    <col min="12813" max="12814" width="8.5703125" style="7" customWidth="1"/>
    <col min="12815" max="13058" width="7.5703125" style="7"/>
    <col min="13059" max="13059" width="3.28515625" style="7" customWidth="1"/>
    <col min="13060" max="13060" width="10.28515625" style="7" customWidth="1"/>
    <col min="13061" max="13061" width="5.5703125" style="7" customWidth="1"/>
    <col min="13062" max="13062" width="10.28515625" style="7" customWidth="1"/>
    <col min="13063" max="13063" width="15.28515625" style="7" customWidth="1"/>
    <col min="13064" max="13064" width="8.7109375" style="7" customWidth="1"/>
    <col min="13065" max="13065" width="19.7109375" style="7" customWidth="1"/>
    <col min="13066" max="13066" width="9.42578125" style="7" customWidth="1"/>
    <col min="13067" max="13067" width="8.85546875" style="7" customWidth="1"/>
    <col min="13068" max="13068" width="10.140625" style="7" customWidth="1"/>
    <col min="13069" max="13070" width="8.5703125" style="7" customWidth="1"/>
    <col min="13071" max="13314" width="7.5703125" style="7"/>
    <col min="13315" max="13315" width="3.28515625" style="7" customWidth="1"/>
    <col min="13316" max="13316" width="10.28515625" style="7" customWidth="1"/>
    <col min="13317" max="13317" width="5.5703125" style="7" customWidth="1"/>
    <col min="13318" max="13318" width="10.28515625" style="7" customWidth="1"/>
    <col min="13319" max="13319" width="15.28515625" style="7" customWidth="1"/>
    <col min="13320" max="13320" width="8.7109375" style="7" customWidth="1"/>
    <col min="13321" max="13321" width="19.7109375" style="7" customWidth="1"/>
    <col min="13322" max="13322" width="9.42578125" style="7" customWidth="1"/>
    <col min="13323" max="13323" width="8.85546875" style="7" customWidth="1"/>
    <col min="13324" max="13324" width="10.140625" style="7" customWidth="1"/>
    <col min="13325" max="13326" width="8.5703125" style="7" customWidth="1"/>
    <col min="13327" max="13570" width="7.5703125" style="7"/>
    <col min="13571" max="13571" width="3.28515625" style="7" customWidth="1"/>
    <col min="13572" max="13572" width="10.28515625" style="7" customWidth="1"/>
    <col min="13573" max="13573" width="5.5703125" style="7" customWidth="1"/>
    <col min="13574" max="13574" width="10.28515625" style="7" customWidth="1"/>
    <col min="13575" max="13575" width="15.28515625" style="7" customWidth="1"/>
    <col min="13576" max="13576" width="8.7109375" style="7" customWidth="1"/>
    <col min="13577" max="13577" width="19.7109375" style="7" customWidth="1"/>
    <col min="13578" max="13578" width="9.42578125" style="7" customWidth="1"/>
    <col min="13579" max="13579" width="8.85546875" style="7" customWidth="1"/>
    <col min="13580" max="13580" width="10.140625" style="7" customWidth="1"/>
    <col min="13581" max="13582" width="8.5703125" style="7" customWidth="1"/>
    <col min="13583" max="13826" width="7.5703125" style="7"/>
    <col min="13827" max="13827" width="3.28515625" style="7" customWidth="1"/>
    <col min="13828" max="13828" width="10.28515625" style="7" customWidth="1"/>
    <col min="13829" max="13829" width="5.5703125" style="7" customWidth="1"/>
    <col min="13830" max="13830" width="10.28515625" style="7" customWidth="1"/>
    <col min="13831" max="13831" width="15.28515625" style="7" customWidth="1"/>
    <col min="13832" max="13832" width="8.7109375" style="7" customWidth="1"/>
    <col min="13833" max="13833" width="19.7109375" style="7" customWidth="1"/>
    <col min="13834" max="13834" width="9.42578125" style="7" customWidth="1"/>
    <col min="13835" max="13835" width="8.85546875" style="7" customWidth="1"/>
    <col min="13836" max="13836" width="10.140625" style="7" customWidth="1"/>
    <col min="13837" max="13838" width="8.5703125" style="7" customWidth="1"/>
    <col min="13839" max="14082" width="7.5703125" style="7"/>
    <col min="14083" max="14083" width="3.28515625" style="7" customWidth="1"/>
    <col min="14084" max="14084" width="10.28515625" style="7" customWidth="1"/>
    <col min="14085" max="14085" width="5.5703125" style="7" customWidth="1"/>
    <col min="14086" max="14086" width="10.28515625" style="7" customWidth="1"/>
    <col min="14087" max="14087" width="15.28515625" style="7" customWidth="1"/>
    <col min="14088" max="14088" width="8.7109375" style="7" customWidth="1"/>
    <col min="14089" max="14089" width="19.7109375" style="7" customWidth="1"/>
    <col min="14090" max="14090" width="9.42578125" style="7" customWidth="1"/>
    <col min="14091" max="14091" width="8.85546875" style="7" customWidth="1"/>
    <col min="14092" max="14092" width="10.140625" style="7" customWidth="1"/>
    <col min="14093" max="14094" width="8.5703125" style="7" customWidth="1"/>
    <col min="14095" max="14338" width="7.5703125" style="7"/>
    <col min="14339" max="14339" width="3.28515625" style="7" customWidth="1"/>
    <col min="14340" max="14340" width="10.28515625" style="7" customWidth="1"/>
    <col min="14341" max="14341" width="5.5703125" style="7" customWidth="1"/>
    <col min="14342" max="14342" width="10.28515625" style="7" customWidth="1"/>
    <col min="14343" max="14343" width="15.28515625" style="7" customWidth="1"/>
    <col min="14344" max="14344" width="8.7109375" style="7" customWidth="1"/>
    <col min="14345" max="14345" width="19.7109375" style="7" customWidth="1"/>
    <col min="14346" max="14346" width="9.42578125" style="7" customWidth="1"/>
    <col min="14347" max="14347" width="8.85546875" style="7" customWidth="1"/>
    <col min="14348" max="14348" width="10.140625" style="7" customWidth="1"/>
    <col min="14349" max="14350" width="8.5703125" style="7" customWidth="1"/>
    <col min="14351" max="14594" width="7.5703125" style="7"/>
    <col min="14595" max="14595" width="3.28515625" style="7" customWidth="1"/>
    <col min="14596" max="14596" width="10.28515625" style="7" customWidth="1"/>
    <col min="14597" max="14597" width="5.5703125" style="7" customWidth="1"/>
    <col min="14598" max="14598" width="10.28515625" style="7" customWidth="1"/>
    <col min="14599" max="14599" width="15.28515625" style="7" customWidth="1"/>
    <col min="14600" max="14600" width="8.7109375" style="7" customWidth="1"/>
    <col min="14601" max="14601" width="19.7109375" style="7" customWidth="1"/>
    <col min="14602" max="14602" width="9.42578125" style="7" customWidth="1"/>
    <col min="14603" max="14603" width="8.85546875" style="7" customWidth="1"/>
    <col min="14604" max="14604" width="10.140625" style="7" customWidth="1"/>
    <col min="14605" max="14606" width="8.5703125" style="7" customWidth="1"/>
    <col min="14607" max="14850" width="7.5703125" style="7"/>
    <col min="14851" max="14851" width="3.28515625" style="7" customWidth="1"/>
    <col min="14852" max="14852" width="10.28515625" style="7" customWidth="1"/>
    <col min="14853" max="14853" width="5.5703125" style="7" customWidth="1"/>
    <col min="14854" max="14854" width="10.28515625" style="7" customWidth="1"/>
    <col min="14855" max="14855" width="15.28515625" style="7" customWidth="1"/>
    <col min="14856" max="14856" width="8.7109375" style="7" customWidth="1"/>
    <col min="14857" max="14857" width="19.7109375" style="7" customWidth="1"/>
    <col min="14858" max="14858" width="9.42578125" style="7" customWidth="1"/>
    <col min="14859" max="14859" width="8.85546875" style="7" customWidth="1"/>
    <col min="14860" max="14860" width="10.140625" style="7" customWidth="1"/>
    <col min="14861" max="14862" width="8.5703125" style="7" customWidth="1"/>
    <col min="14863" max="15106" width="7.5703125" style="7"/>
    <col min="15107" max="15107" width="3.28515625" style="7" customWidth="1"/>
    <col min="15108" max="15108" width="10.28515625" style="7" customWidth="1"/>
    <col min="15109" max="15109" width="5.5703125" style="7" customWidth="1"/>
    <col min="15110" max="15110" width="10.28515625" style="7" customWidth="1"/>
    <col min="15111" max="15111" width="15.28515625" style="7" customWidth="1"/>
    <col min="15112" max="15112" width="8.7109375" style="7" customWidth="1"/>
    <col min="15113" max="15113" width="19.7109375" style="7" customWidth="1"/>
    <col min="15114" max="15114" width="9.42578125" style="7" customWidth="1"/>
    <col min="15115" max="15115" width="8.85546875" style="7" customWidth="1"/>
    <col min="15116" max="15116" width="10.140625" style="7" customWidth="1"/>
    <col min="15117" max="15118" width="8.5703125" style="7" customWidth="1"/>
    <col min="15119" max="15362" width="7.5703125" style="7"/>
    <col min="15363" max="15363" width="3.28515625" style="7" customWidth="1"/>
    <col min="15364" max="15364" width="10.28515625" style="7" customWidth="1"/>
    <col min="15365" max="15365" width="5.5703125" style="7" customWidth="1"/>
    <col min="15366" max="15366" width="10.28515625" style="7" customWidth="1"/>
    <col min="15367" max="15367" width="15.28515625" style="7" customWidth="1"/>
    <col min="15368" max="15368" width="8.7109375" style="7" customWidth="1"/>
    <col min="15369" max="15369" width="19.7109375" style="7" customWidth="1"/>
    <col min="15370" max="15370" width="9.42578125" style="7" customWidth="1"/>
    <col min="15371" max="15371" width="8.85546875" style="7" customWidth="1"/>
    <col min="15372" max="15372" width="10.140625" style="7" customWidth="1"/>
    <col min="15373" max="15374" width="8.5703125" style="7" customWidth="1"/>
    <col min="15375" max="15618" width="7.5703125" style="7"/>
    <col min="15619" max="15619" width="3.28515625" style="7" customWidth="1"/>
    <col min="15620" max="15620" width="10.28515625" style="7" customWidth="1"/>
    <col min="15621" max="15621" width="5.5703125" style="7" customWidth="1"/>
    <col min="15622" max="15622" width="10.28515625" style="7" customWidth="1"/>
    <col min="15623" max="15623" width="15.28515625" style="7" customWidth="1"/>
    <col min="15624" max="15624" width="8.7109375" style="7" customWidth="1"/>
    <col min="15625" max="15625" width="19.7109375" style="7" customWidth="1"/>
    <col min="15626" max="15626" width="9.42578125" style="7" customWidth="1"/>
    <col min="15627" max="15627" width="8.85546875" style="7" customWidth="1"/>
    <col min="15628" max="15628" width="10.140625" style="7" customWidth="1"/>
    <col min="15629" max="15630" width="8.5703125" style="7" customWidth="1"/>
    <col min="15631" max="15874" width="7.5703125" style="7"/>
    <col min="15875" max="15875" width="3.28515625" style="7" customWidth="1"/>
    <col min="15876" max="15876" width="10.28515625" style="7" customWidth="1"/>
    <col min="15877" max="15877" width="5.5703125" style="7" customWidth="1"/>
    <col min="15878" max="15878" width="10.28515625" style="7" customWidth="1"/>
    <col min="15879" max="15879" width="15.28515625" style="7" customWidth="1"/>
    <col min="15880" max="15880" width="8.7109375" style="7" customWidth="1"/>
    <col min="15881" max="15881" width="19.7109375" style="7" customWidth="1"/>
    <col min="15882" max="15882" width="9.42578125" style="7" customWidth="1"/>
    <col min="15883" max="15883" width="8.85546875" style="7" customWidth="1"/>
    <col min="15884" max="15884" width="10.140625" style="7" customWidth="1"/>
    <col min="15885" max="15886" width="8.5703125" style="7" customWidth="1"/>
    <col min="15887" max="16130" width="7.5703125" style="7"/>
    <col min="16131" max="16131" width="3.28515625" style="7" customWidth="1"/>
    <col min="16132" max="16132" width="10.28515625" style="7" customWidth="1"/>
    <col min="16133" max="16133" width="5.5703125" style="7" customWidth="1"/>
    <col min="16134" max="16134" width="10.28515625" style="7" customWidth="1"/>
    <col min="16135" max="16135" width="15.28515625" style="7" customWidth="1"/>
    <col min="16136" max="16136" width="8.7109375" style="7" customWidth="1"/>
    <col min="16137" max="16137" width="19.7109375" style="7" customWidth="1"/>
    <col min="16138" max="16138" width="9.42578125" style="7" customWidth="1"/>
    <col min="16139" max="16139" width="8.85546875" style="7" customWidth="1"/>
    <col min="16140" max="16140" width="10.140625" style="7" customWidth="1"/>
    <col min="16141" max="16142" width="8.5703125" style="7" customWidth="1"/>
    <col min="16143" max="16384" width="7.5703125" style="7"/>
  </cols>
  <sheetData>
    <row r="1" spans="2:12" ht="7.5" customHeight="1" thickBot="1" x14ac:dyDescent="0.3"/>
    <row r="2" spans="2:12" x14ac:dyDescent="0.25">
      <c r="B2" s="110"/>
      <c r="C2" s="111"/>
      <c r="D2" s="112"/>
      <c r="E2" s="111"/>
      <c r="F2" s="111"/>
      <c r="G2" s="111"/>
      <c r="H2" s="111"/>
      <c r="I2" s="111"/>
      <c r="J2" s="111"/>
      <c r="K2" s="111"/>
      <c r="L2" s="113"/>
    </row>
    <row r="3" spans="2:12" ht="14.25" customHeight="1" x14ac:dyDescent="0.25">
      <c r="B3" s="114"/>
      <c r="C3" s="80"/>
      <c r="D3" s="269"/>
      <c r="E3" s="80"/>
      <c r="F3" s="80"/>
      <c r="G3" s="80"/>
      <c r="H3" s="924" t="s">
        <v>578</v>
      </c>
      <c r="I3" s="924"/>
      <c r="J3" s="924"/>
      <c r="K3" s="924"/>
      <c r="L3" s="925"/>
    </row>
    <row r="4" spans="2:12" ht="14.25" customHeight="1" x14ac:dyDescent="0.25">
      <c r="B4" s="926" t="s">
        <v>522</v>
      </c>
      <c r="C4" s="927"/>
      <c r="D4" s="927"/>
      <c r="E4" s="927"/>
      <c r="F4" s="927"/>
      <c r="G4" s="927"/>
      <c r="H4" s="927"/>
      <c r="I4" s="927"/>
      <c r="J4" s="927"/>
      <c r="K4" s="927"/>
      <c r="L4" s="928"/>
    </row>
    <row r="5" spans="2:12" ht="15.75" customHeight="1" x14ac:dyDescent="0.25">
      <c r="B5" s="929" t="s">
        <v>505</v>
      </c>
      <c r="C5" s="862"/>
      <c r="D5" s="862"/>
      <c r="E5" s="862"/>
      <c r="F5" s="862"/>
      <c r="G5" s="862"/>
      <c r="H5" s="862"/>
      <c r="I5" s="862"/>
      <c r="J5" s="862"/>
      <c r="K5" s="862"/>
      <c r="L5" s="930"/>
    </row>
    <row r="6" spans="2:12" ht="10.5" customHeight="1" x14ac:dyDescent="0.25">
      <c r="B6" s="931"/>
      <c r="C6" s="932"/>
      <c r="D6" s="932"/>
      <c r="E6" s="932"/>
      <c r="F6" s="932"/>
      <c r="G6" s="932"/>
      <c r="H6" s="932"/>
      <c r="I6" s="932"/>
      <c r="J6" s="80"/>
      <c r="K6" s="80"/>
      <c r="L6" s="115"/>
    </row>
    <row r="7" spans="2:12" ht="15.75" customHeight="1" thickBot="1" x14ac:dyDescent="0.3">
      <c r="B7" s="931" t="s">
        <v>518</v>
      </c>
      <c r="C7" s="932"/>
      <c r="D7" s="932"/>
      <c r="E7" s="932"/>
      <c r="F7" s="932"/>
      <c r="G7" s="932"/>
      <c r="H7" s="80" t="s">
        <v>0</v>
      </c>
      <c r="I7" s="80"/>
      <c r="J7" s="935" t="s">
        <v>153</v>
      </c>
      <c r="K7" s="935"/>
      <c r="L7" s="936"/>
    </row>
    <row r="8" spans="2:12" s="58" customFormat="1" ht="33.75" customHeight="1" x14ac:dyDescent="0.25">
      <c r="B8" s="937"/>
      <c r="C8" s="938"/>
      <c r="D8" s="938"/>
      <c r="E8" s="938"/>
      <c r="F8" s="938"/>
      <c r="G8" s="939"/>
      <c r="H8" s="943" t="s">
        <v>506</v>
      </c>
      <c r="I8" s="945" t="s">
        <v>507</v>
      </c>
      <c r="J8" s="947" t="s">
        <v>508</v>
      </c>
      <c r="K8" s="948"/>
      <c r="L8" s="949"/>
    </row>
    <row r="9" spans="2:12" s="58" customFormat="1" ht="23.25" customHeight="1" thickBot="1" x14ac:dyDescent="0.3">
      <c r="B9" s="940"/>
      <c r="C9" s="941"/>
      <c r="D9" s="941"/>
      <c r="E9" s="941"/>
      <c r="F9" s="941"/>
      <c r="G9" s="942"/>
      <c r="H9" s="944"/>
      <c r="I9" s="946"/>
      <c r="J9" s="126" t="s">
        <v>523</v>
      </c>
      <c r="K9" s="127" t="s">
        <v>154</v>
      </c>
      <c r="L9" s="128" t="s">
        <v>524</v>
      </c>
    </row>
    <row r="10" spans="2:12" s="58" customFormat="1" ht="16.5" customHeight="1" x14ac:dyDescent="0.25">
      <c r="B10" s="117">
        <v>1</v>
      </c>
      <c r="C10" s="64"/>
      <c r="D10" s="933" t="s">
        <v>509</v>
      </c>
      <c r="E10" s="934"/>
      <c r="F10" s="934"/>
      <c r="G10" s="934"/>
      <c r="H10" s="208"/>
      <c r="I10" s="209"/>
      <c r="J10" s="152"/>
      <c r="K10" s="205"/>
      <c r="L10" s="151"/>
    </row>
    <row r="11" spans="2:12" s="58" customFormat="1" ht="16.5" customHeight="1" x14ac:dyDescent="0.25">
      <c r="B11" s="117">
        <v>2</v>
      </c>
      <c r="C11" s="64"/>
      <c r="D11" s="916" t="s">
        <v>510</v>
      </c>
      <c r="E11" s="917"/>
      <c r="F11" s="917"/>
      <c r="G11" s="917"/>
      <c r="H11" s="210"/>
      <c r="I11" s="211"/>
      <c r="J11" s="147"/>
      <c r="K11" s="206"/>
      <c r="L11" s="146"/>
    </row>
    <row r="12" spans="2:12" s="58" customFormat="1" ht="16.5" customHeight="1" x14ac:dyDescent="0.25">
      <c r="B12" s="117">
        <v>3</v>
      </c>
      <c r="C12" s="64"/>
      <c r="D12" s="916" t="s">
        <v>511</v>
      </c>
      <c r="E12" s="917"/>
      <c r="F12" s="917"/>
      <c r="G12" s="917"/>
      <c r="H12" s="210"/>
      <c r="I12" s="211"/>
      <c r="J12" s="147"/>
      <c r="K12" s="206"/>
      <c r="L12" s="146"/>
    </row>
    <row r="13" spans="2:12" s="58" customFormat="1" ht="16.5" customHeight="1" thickBot="1" x14ac:dyDescent="0.3">
      <c r="B13" s="118">
        <v>4</v>
      </c>
      <c r="C13" s="119"/>
      <c r="D13" s="920" t="s">
        <v>512</v>
      </c>
      <c r="E13" s="920"/>
      <c r="F13" s="920"/>
      <c r="G13" s="921"/>
      <c r="H13" s="212"/>
      <c r="I13" s="213"/>
      <c r="J13" s="173"/>
      <c r="K13" s="207"/>
      <c r="L13" s="172"/>
    </row>
    <row r="14" spans="2:12" s="58" customFormat="1" ht="14.25" customHeight="1" thickBot="1" x14ac:dyDescent="0.3">
      <c r="B14" s="266"/>
      <c r="C14" s="267"/>
      <c r="D14" s="268"/>
      <c r="E14" s="121"/>
      <c r="F14" s="122"/>
      <c r="G14" s="122"/>
      <c r="H14" s="122"/>
      <c r="I14" s="122"/>
      <c r="J14" s="123"/>
      <c r="K14" s="123"/>
      <c r="L14" s="124"/>
    </row>
    <row r="15" spans="2:12" ht="16.5" customHeight="1" x14ac:dyDescent="0.25">
      <c r="B15" s="266"/>
      <c r="C15" s="267"/>
      <c r="D15" s="120"/>
      <c r="E15" s="125">
        <v>1</v>
      </c>
      <c r="F15" s="922" t="s">
        <v>513</v>
      </c>
      <c r="G15" s="923"/>
      <c r="H15" s="923"/>
      <c r="I15" s="923"/>
      <c r="J15" s="193"/>
      <c r="K15" s="194"/>
      <c r="L15" s="195"/>
    </row>
    <row r="16" spans="2:12" ht="16.5" customHeight="1" x14ac:dyDescent="0.25">
      <c r="B16" s="266"/>
      <c r="C16" s="267"/>
      <c r="D16" s="268"/>
      <c r="E16" s="116">
        <v>2</v>
      </c>
      <c r="F16" s="916" t="s">
        <v>514</v>
      </c>
      <c r="G16" s="917"/>
      <c r="H16" s="917"/>
      <c r="I16" s="917"/>
      <c r="J16" s="155"/>
      <c r="K16" s="196"/>
      <c r="L16" s="197"/>
    </row>
    <row r="17" spans="2:13" ht="16.5" customHeight="1" x14ac:dyDescent="0.25">
      <c r="B17" s="266"/>
      <c r="C17" s="267"/>
      <c r="D17" s="268"/>
      <c r="E17" s="116">
        <v>3</v>
      </c>
      <c r="F17" s="916" t="s">
        <v>515</v>
      </c>
      <c r="G17" s="917"/>
      <c r="H17" s="917"/>
      <c r="I17" s="917"/>
      <c r="J17" s="154">
        <f>J15+J16</f>
        <v>0</v>
      </c>
      <c r="K17" s="214">
        <f t="shared" ref="K17:L17" si="0">K15+K16</f>
        <v>0</v>
      </c>
      <c r="L17" s="215">
        <f t="shared" si="0"/>
        <v>0</v>
      </c>
    </row>
    <row r="18" spans="2:13" ht="16.5" customHeight="1" x14ac:dyDescent="0.25">
      <c r="B18" s="266"/>
      <c r="C18" s="267"/>
      <c r="D18" s="268"/>
      <c r="E18" s="116">
        <v>4</v>
      </c>
      <c r="F18" s="916" t="s">
        <v>155</v>
      </c>
      <c r="G18" s="917"/>
      <c r="H18" s="917"/>
      <c r="I18" s="917"/>
      <c r="J18" s="216">
        <f>SUM(J19:J25)</f>
        <v>0</v>
      </c>
      <c r="K18" s="214">
        <f>SUM(K19:K26)</f>
        <v>0</v>
      </c>
      <c r="L18" s="214">
        <f>SUM(L19:L26)</f>
        <v>0</v>
      </c>
    </row>
    <row r="19" spans="2:13" ht="16.5" customHeight="1" x14ac:dyDescent="0.25">
      <c r="B19" s="266"/>
      <c r="C19" s="267"/>
      <c r="D19" s="120"/>
      <c r="E19" s="116">
        <v>5</v>
      </c>
      <c r="F19" s="914" t="s">
        <v>378</v>
      </c>
      <c r="G19" s="915"/>
      <c r="H19" s="915"/>
      <c r="I19" s="915"/>
      <c r="J19" s="155"/>
      <c r="K19" s="198"/>
      <c r="L19" s="199"/>
    </row>
    <row r="20" spans="2:13" ht="16.5" customHeight="1" x14ac:dyDescent="0.25">
      <c r="B20" s="266"/>
      <c r="C20" s="267"/>
      <c r="D20" s="120"/>
      <c r="E20" s="116">
        <v>6</v>
      </c>
      <c r="F20" s="914" t="s">
        <v>538</v>
      </c>
      <c r="G20" s="915"/>
      <c r="H20" s="915"/>
      <c r="I20" s="915"/>
      <c r="J20" s="155"/>
      <c r="K20" s="198"/>
      <c r="L20" s="199"/>
      <c r="M20" s="59"/>
    </row>
    <row r="21" spans="2:13" ht="16.5" customHeight="1" x14ac:dyDescent="0.25">
      <c r="B21" s="266"/>
      <c r="C21" s="267"/>
      <c r="D21" s="268"/>
      <c r="E21" s="116">
        <v>7</v>
      </c>
      <c r="F21" s="914" t="s">
        <v>549</v>
      </c>
      <c r="G21" s="915"/>
      <c r="H21" s="915"/>
      <c r="I21" s="915"/>
      <c r="J21" s="155"/>
      <c r="K21" s="198"/>
      <c r="L21" s="199"/>
    </row>
    <row r="22" spans="2:13" ht="16.5" customHeight="1" x14ac:dyDescent="0.25">
      <c r="B22" s="266"/>
      <c r="C22" s="267"/>
      <c r="D22" s="268"/>
      <c r="E22" s="116">
        <v>8</v>
      </c>
      <c r="F22" s="914" t="s">
        <v>553</v>
      </c>
      <c r="G22" s="915"/>
      <c r="H22" s="915"/>
      <c r="I22" s="915"/>
      <c r="J22" s="155"/>
      <c r="K22" s="198"/>
      <c r="L22" s="199"/>
    </row>
    <row r="23" spans="2:13" ht="16.5" customHeight="1" x14ac:dyDescent="0.25">
      <c r="B23" s="266"/>
      <c r="C23" s="267"/>
      <c r="D23" s="268"/>
      <c r="E23" s="116">
        <v>9</v>
      </c>
      <c r="F23" s="914" t="s">
        <v>199</v>
      </c>
      <c r="G23" s="915"/>
      <c r="H23" s="915"/>
      <c r="I23" s="915"/>
      <c r="J23" s="200"/>
      <c r="K23" s="196"/>
      <c r="L23" s="197"/>
    </row>
    <row r="24" spans="2:13" ht="16.5" customHeight="1" x14ac:dyDescent="0.25">
      <c r="B24" s="266"/>
      <c r="C24" s="267"/>
      <c r="D24" s="268"/>
      <c r="E24" s="116">
        <v>10</v>
      </c>
      <c r="F24" s="914" t="s">
        <v>554</v>
      </c>
      <c r="G24" s="915"/>
      <c r="H24" s="915"/>
      <c r="I24" s="915"/>
      <c r="J24" s="155"/>
      <c r="K24" s="198"/>
      <c r="L24" s="199"/>
    </row>
    <row r="25" spans="2:13" ht="16.5" customHeight="1" x14ac:dyDescent="0.25">
      <c r="B25" s="266"/>
      <c r="C25" s="267"/>
      <c r="D25" s="268"/>
      <c r="E25" s="116">
        <v>11</v>
      </c>
      <c r="F25" s="914" t="s">
        <v>555</v>
      </c>
      <c r="G25" s="915"/>
      <c r="H25" s="915"/>
      <c r="I25" s="915"/>
      <c r="J25" s="155"/>
      <c r="K25" s="198"/>
      <c r="L25" s="199"/>
    </row>
    <row r="26" spans="2:13" ht="15" customHeight="1" x14ac:dyDescent="0.25">
      <c r="B26" s="266"/>
      <c r="C26" s="267"/>
      <c r="D26" s="268"/>
      <c r="E26" s="116">
        <v>12</v>
      </c>
      <c r="F26" s="918" t="s">
        <v>156</v>
      </c>
      <c r="G26" s="919"/>
      <c r="H26" s="919"/>
      <c r="I26" s="919"/>
      <c r="J26" s="155"/>
      <c r="K26" s="198"/>
      <c r="L26" s="199"/>
    </row>
    <row r="27" spans="2:13" ht="16.5" customHeight="1" x14ac:dyDescent="0.25">
      <c r="B27" s="266"/>
      <c r="C27" s="267"/>
      <c r="D27" s="268"/>
      <c r="E27" s="116">
        <v>13</v>
      </c>
      <c r="F27" s="916" t="s">
        <v>157</v>
      </c>
      <c r="G27" s="917"/>
      <c r="H27" s="917"/>
      <c r="I27" s="917"/>
      <c r="J27" s="155"/>
      <c r="K27" s="198"/>
      <c r="L27" s="199"/>
    </row>
    <row r="28" spans="2:13" ht="16.5" customHeight="1" x14ac:dyDescent="0.25">
      <c r="B28" s="266"/>
      <c r="C28" s="267"/>
      <c r="D28" s="120"/>
      <c r="E28" s="116">
        <v>14</v>
      </c>
      <c r="F28" s="916" t="s">
        <v>158</v>
      </c>
      <c r="G28" s="917"/>
      <c r="H28" s="917"/>
      <c r="I28" s="917"/>
      <c r="J28" s="155"/>
      <c r="K28" s="198"/>
      <c r="L28" s="199"/>
    </row>
    <row r="29" spans="2:13" ht="15.75" customHeight="1" x14ac:dyDescent="0.25">
      <c r="B29" s="266"/>
      <c r="C29" s="267"/>
      <c r="D29" s="120"/>
      <c r="E29" s="116">
        <v>15</v>
      </c>
      <c r="F29" s="916" t="s">
        <v>516</v>
      </c>
      <c r="G29" s="917"/>
      <c r="H29" s="917"/>
      <c r="I29" s="917"/>
      <c r="J29" s="153"/>
      <c r="K29" s="180"/>
      <c r="L29" s="201"/>
    </row>
    <row r="30" spans="2:13" s="60" customFormat="1" ht="16.5" customHeight="1" x14ac:dyDescent="0.25">
      <c r="B30" s="266"/>
      <c r="C30" s="267"/>
      <c r="D30" s="268"/>
      <c r="E30" s="183">
        <v>16</v>
      </c>
      <c r="F30" s="184" t="s">
        <v>517</v>
      </c>
      <c r="G30" s="185"/>
      <c r="H30" s="185"/>
      <c r="I30" s="185"/>
      <c r="J30" s="202"/>
      <c r="K30" s="203"/>
      <c r="L30" s="204"/>
    </row>
    <row r="31" spans="2:13" ht="15.75" customHeight="1" x14ac:dyDescent="0.25">
      <c r="B31" s="230"/>
      <c r="C31" s="186"/>
      <c r="D31" s="187"/>
      <c r="E31" s="188"/>
      <c r="F31" s="188"/>
      <c r="G31" s="188"/>
      <c r="H31" s="188"/>
      <c r="I31" s="188"/>
      <c r="J31" s="188"/>
      <c r="K31" s="188"/>
      <c r="L31" s="231"/>
    </row>
  </sheetData>
  <mergeCells count="30">
    <mergeCell ref="D10:G10"/>
    <mergeCell ref="D11:G11"/>
    <mergeCell ref="D12:G12"/>
    <mergeCell ref="B7:G7"/>
    <mergeCell ref="J7:L7"/>
    <mergeCell ref="B8:G9"/>
    <mergeCell ref="H8:H9"/>
    <mergeCell ref="I8:I9"/>
    <mergeCell ref="J8:L8"/>
    <mergeCell ref="H3:L3"/>
    <mergeCell ref="B4:L4"/>
    <mergeCell ref="B5:L5"/>
    <mergeCell ref="B6:F6"/>
    <mergeCell ref="G6:I6"/>
    <mergeCell ref="D13:G13"/>
    <mergeCell ref="F15:I15"/>
    <mergeCell ref="F16:I16"/>
    <mergeCell ref="F17:I17"/>
    <mergeCell ref="F18:I18"/>
    <mergeCell ref="F19:I19"/>
    <mergeCell ref="F27:I27"/>
    <mergeCell ref="F28:I28"/>
    <mergeCell ref="F29:I29"/>
    <mergeCell ref="F21:I21"/>
    <mergeCell ref="F22:I22"/>
    <mergeCell ref="F23:I23"/>
    <mergeCell ref="F24:I24"/>
    <mergeCell ref="F25:I25"/>
    <mergeCell ref="F26:I26"/>
    <mergeCell ref="F20:I20"/>
  </mergeCells>
  <pageMargins left="0" right="0" top="0.75" bottom="0.75" header="0.3" footer="0.3"/>
  <pageSetup paperSize="9" scale="9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FF00"/>
  </sheetPr>
  <dimension ref="A1:S26"/>
  <sheetViews>
    <sheetView topLeftCell="A16" zoomScaleNormal="100" zoomScaleSheetLayoutView="85" workbookViewId="0">
      <selection activeCell="N24" sqref="N24"/>
    </sheetView>
  </sheetViews>
  <sheetFormatPr defaultRowHeight="12.75" outlineLevelCol="1" x14ac:dyDescent="0.2"/>
  <cols>
    <col min="1" max="1" width="8.140625" style="19" customWidth="1"/>
    <col min="2" max="2" width="4.140625" style="19" customWidth="1"/>
    <col min="3" max="3" width="20.28515625" style="66" customWidth="1"/>
    <col min="4" max="4" width="11.28515625" style="19" customWidth="1" outlineLevel="1"/>
    <col min="5" max="5" width="11.42578125" style="19" customWidth="1" outlineLevel="1"/>
    <col min="6" max="6" width="10.5703125" style="19" customWidth="1" outlineLevel="1"/>
    <col min="7" max="7" width="13.28515625" style="19" customWidth="1" outlineLevel="1"/>
    <col min="8" max="8" width="11" style="19" customWidth="1"/>
    <col min="9" max="9" width="9.28515625" style="19" customWidth="1"/>
    <col min="10" max="10" width="9.5703125" style="19" bestFit="1" customWidth="1"/>
    <col min="11" max="11" width="9.28515625" style="19" customWidth="1"/>
    <col min="12" max="12" width="10.42578125" style="19" customWidth="1"/>
    <col min="13" max="13" width="10.7109375" style="19" customWidth="1"/>
    <col min="14" max="14" width="12.7109375" style="19" customWidth="1"/>
    <col min="15" max="15" width="9.7109375" style="19" customWidth="1"/>
    <col min="16" max="16" width="9.140625" style="19"/>
    <col min="17" max="17" width="14" style="19" bestFit="1" customWidth="1"/>
    <col min="18" max="18" width="9.140625" style="19"/>
    <col min="19" max="19" width="11.85546875" style="19" bestFit="1" customWidth="1"/>
    <col min="20" max="250" width="9.140625" style="19"/>
    <col min="251" max="251" width="3.7109375" style="19" customWidth="1"/>
    <col min="252" max="252" width="29.7109375" style="19" customWidth="1"/>
    <col min="253" max="253" width="8.42578125" style="19" customWidth="1"/>
    <col min="254" max="254" width="8.7109375" style="19" customWidth="1"/>
    <col min="255" max="262" width="6" style="19" customWidth="1"/>
    <col min="263" max="265" width="7.42578125" style="19" customWidth="1"/>
    <col min="266" max="266" width="7.85546875" style="19" customWidth="1"/>
    <col min="267" max="269" width="7.42578125" style="19" customWidth="1"/>
    <col min="270" max="270" width="8" style="19" customWidth="1"/>
    <col min="271" max="271" width="12.28515625" style="19" customWidth="1"/>
    <col min="272" max="506" width="9.140625" style="19"/>
    <col min="507" max="507" width="3.7109375" style="19" customWidth="1"/>
    <col min="508" max="508" width="29.7109375" style="19" customWidth="1"/>
    <col min="509" max="509" width="8.42578125" style="19" customWidth="1"/>
    <col min="510" max="510" width="8.7109375" style="19" customWidth="1"/>
    <col min="511" max="518" width="6" style="19" customWidth="1"/>
    <col min="519" max="521" width="7.42578125" style="19" customWidth="1"/>
    <col min="522" max="522" width="7.85546875" style="19" customWidth="1"/>
    <col min="523" max="525" width="7.42578125" style="19" customWidth="1"/>
    <col min="526" max="526" width="8" style="19" customWidth="1"/>
    <col min="527" max="527" width="12.28515625" style="19" customWidth="1"/>
    <col min="528" max="762" width="9.140625" style="19"/>
    <col min="763" max="763" width="3.7109375" style="19" customWidth="1"/>
    <col min="764" max="764" width="29.7109375" style="19" customWidth="1"/>
    <col min="765" max="765" width="8.42578125" style="19" customWidth="1"/>
    <col min="766" max="766" width="8.7109375" style="19" customWidth="1"/>
    <col min="767" max="774" width="6" style="19" customWidth="1"/>
    <col min="775" max="777" width="7.42578125" style="19" customWidth="1"/>
    <col min="778" max="778" width="7.85546875" style="19" customWidth="1"/>
    <col min="779" max="781" width="7.42578125" style="19" customWidth="1"/>
    <col min="782" max="782" width="8" style="19" customWidth="1"/>
    <col min="783" max="783" width="12.28515625" style="19" customWidth="1"/>
    <col min="784" max="1018" width="9.140625" style="19"/>
    <col min="1019" max="1019" width="3.7109375" style="19" customWidth="1"/>
    <col min="1020" max="1020" width="29.7109375" style="19" customWidth="1"/>
    <col min="1021" max="1021" width="8.42578125" style="19" customWidth="1"/>
    <col min="1022" max="1022" width="8.7109375" style="19" customWidth="1"/>
    <col min="1023" max="1030" width="6" style="19" customWidth="1"/>
    <col min="1031" max="1033" width="7.42578125" style="19" customWidth="1"/>
    <col min="1034" max="1034" width="7.85546875" style="19" customWidth="1"/>
    <col min="1035" max="1037" width="7.42578125" style="19" customWidth="1"/>
    <col min="1038" max="1038" width="8" style="19" customWidth="1"/>
    <col min="1039" max="1039" width="12.28515625" style="19" customWidth="1"/>
    <col min="1040" max="1274" width="9.140625" style="19"/>
    <col min="1275" max="1275" width="3.7109375" style="19" customWidth="1"/>
    <col min="1276" max="1276" width="29.7109375" style="19" customWidth="1"/>
    <col min="1277" max="1277" width="8.42578125" style="19" customWidth="1"/>
    <col min="1278" max="1278" width="8.7109375" style="19" customWidth="1"/>
    <col min="1279" max="1286" width="6" style="19" customWidth="1"/>
    <col min="1287" max="1289" width="7.42578125" style="19" customWidth="1"/>
    <col min="1290" max="1290" width="7.85546875" style="19" customWidth="1"/>
    <col min="1291" max="1293" width="7.42578125" style="19" customWidth="1"/>
    <col min="1294" max="1294" width="8" style="19" customWidth="1"/>
    <col min="1295" max="1295" width="12.28515625" style="19" customWidth="1"/>
    <col min="1296" max="1530" width="9.140625" style="19"/>
    <col min="1531" max="1531" width="3.7109375" style="19" customWidth="1"/>
    <col min="1532" max="1532" width="29.7109375" style="19" customWidth="1"/>
    <col min="1533" max="1533" width="8.42578125" style="19" customWidth="1"/>
    <col min="1534" max="1534" width="8.7109375" style="19" customWidth="1"/>
    <col min="1535" max="1542" width="6" style="19" customWidth="1"/>
    <col min="1543" max="1545" width="7.42578125" style="19" customWidth="1"/>
    <col min="1546" max="1546" width="7.85546875" style="19" customWidth="1"/>
    <col min="1547" max="1549" width="7.42578125" style="19" customWidth="1"/>
    <col min="1550" max="1550" width="8" style="19" customWidth="1"/>
    <col min="1551" max="1551" width="12.28515625" style="19" customWidth="1"/>
    <col min="1552" max="1786" width="9.140625" style="19"/>
    <col min="1787" max="1787" width="3.7109375" style="19" customWidth="1"/>
    <col min="1788" max="1788" width="29.7109375" style="19" customWidth="1"/>
    <col min="1789" max="1789" width="8.42578125" style="19" customWidth="1"/>
    <col min="1790" max="1790" width="8.7109375" style="19" customWidth="1"/>
    <col min="1791" max="1798" width="6" style="19" customWidth="1"/>
    <col min="1799" max="1801" width="7.42578125" style="19" customWidth="1"/>
    <col min="1802" max="1802" width="7.85546875" style="19" customWidth="1"/>
    <col min="1803" max="1805" width="7.42578125" style="19" customWidth="1"/>
    <col min="1806" max="1806" width="8" style="19" customWidth="1"/>
    <col min="1807" max="1807" width="12.28515625" style="19" customWidth="1"/>
    <col min="1808" max="2042" width="9.140625" style="19"/>
    <col min="2043" max="2043" width="3.7109375" style="19" customWidth="1"/>
    <col min="2044" max="2044" width="29.7109375" style="19" customWidth="1"/>
    <col min="2045" max="2045" width="8.42578125" style="19" customWidth="1"/>
    <col min="2046" max="2046" width="8.7109375" style="19" customWidth="1"/>
    <col min="2047" max="2054" width="6" style="19" customWidth="1"/>
    <col min="2055" max="2057" width="7.42578125" style="19" customWidth="1"/>
    <col min="2058" max="2058" width="7.85546875" style="19" customWidth="1"/>
    <col min="2059" max="2061" width="7.42578125" style="19" customWidth="1"/>
    <col min="2062" max="2062" width="8" style="19" customWidth="1"/>
    <col min="2063" max="2063" width="12.28515625" style="19" customWidth="1"/>
    <col min="2064" max="2298" width="9.140625" style="19"/>
    <col min="2299" max="2299" width="3.7109375" style="19" customWidth="1"/>
    <col min="2300" max="2300" width="29.7109375" style="19" customWidth="1"/>
    <col min="2301" max="2301" width="8.42578125" style="19" customWidth="1"/>
    <col min="2302" max="2302" width="8.7109375" style="19" customWidth="1"/>
    <col min="2303" max="2310" width="6" style="19" customWidth="1"/>
    <col min="2311" max="2313" width="7.42578125" style="19" customWidth="1"/>
    <col min="2314" max="2314" width="7.85546875" style="19" customWidth="1"/>
    <col min="2315" max="2317" width="7.42578125" style="19" customWidth="1"/>
    <col min="2318" max="2318" width="8" style="19" customWidth="1"/>
    <col min="2319" max="2319" width="12.28515625" style="19" customWidth="1"/>
    <col min="2320" max="2554" width="9.140625" style="19"/>
    <col min="2555" max="2555" width="3.7109375" style="19" customWidth="1"/>
    <col min="2556" max="2556" width="29.7109375" style="19" customWidth="1"/>
    <col min="2557" max="2557" width="8.42578125" style="19" customWidth="1"/>
    <col min="2558" max="2558" width="8.7109375" style="19" customWidth="1"/>
    <col min="2559" max="2566" width="6" style="19" customWidth="1"/>
    <col min="2567" max="2569" width="7.42578125" style="19" customWidth="1"/>
    <col min="2570" max="2570" width="7.85546875" style="19" customWidth="1"/>
    <col min="2571" max="2573" width="7.42578125" style="19" customWidth="1"/>
    <col min="2574" max="2574" width="8" style="19" customWidth="1"/>
    <col min="2575" max="2575" width="12.28515625" style="19" customWidth="1"/>
    <col min="2576" max="2810" width="9.140625" style="19"/>
    <col min="2811" max="2811" width="3.7109375" style="19" customWidth="1"/>
    <col min="2812" max="2812" width="29.7109375" style="19" customWidth="1"/>
    <col min="2813" max="2813" width="8.42578125" style="19" customWidth="1"/>
    <col min="2814" max="2814" width="8.7109375" style="19" customWidth="1"/>
    <col min="2815" max="2822" width="6" style="19" customWidth="1"/>
    <col min="2823" max="2825" width="7.42578125" style="19" customWidth="1"/>
    <col min="2826" max="2826" width="7.85546875" style="19" customWidth="1"/>
    <col min="2827" max="2829" width="7.42578125" style="19" customWidth="1"/>
    <col min="2830" max="2830" width="8" style="19" customWidth="1"/>
    <col min="2831" max="2831" width="12.28515625" style="19" customWidth="1"/>
    <col min="2832" max="3066" width="9.140625" style="19"/>
    <col min="3067" max="3067" width="3.7109375" style="19" customWidth="1"/>
    <col min="3068" max="3068" width="29.7109375" style="19" customWidth="1"/>
    <col min="3069" max="3069" width="8.42578125" style="19" customWidth="1"/>
    <col min="3070" max="3070" width="8.7109375" style="19" customWidth="1"/>
    <col min="3071" max="3078" width="6" style="19" customWidth="1"/>
    <col min="3079" max="3081" width="7.42578125" style="19" customWidth="1"/>
    <col min="3082" max="3082" width="7.85546875" style="19" customWidth="1"/>
    <col min="3083" max="3085" width="7.42578125" style="19" customWidth="1"/>
    <col min="3086" max="3086" width="8" style="19" customWidth="1"/>
    <col min="3087" max="3087" width="12.28515625" style="19" customWidth="1"/>
    <col min="3088" max="3322" width="9.140625" style="19"/>
    <col min="3323" max="3323" width="3.7109375" style="19" customWidth="1"/>
    <col min="3324" max="3324" width="29.7109375" style="19" customWidth="1"/>
    <col min="3325" max="3325" width="8.42578125" style="19" customWidth="1"/>
    <col min="3326" max="3326" width="8.7109375" style="19" customWidth="1"/>
    <col min="3327" max="3334" width="6" style="19" customWidth="1"/>
    <col min="3335" max="3337" width="7.42578125" style="19" customWidth="1"/>
    <col min="3338" max="3338" width="7.85546875" style="19" customWidth="1"/>
    <col min="3339" max="3341" width="7.42578125" style="19" customWidth="1"/>
    <col min="3342" max="3342" width="8" style="19" customWidth="1"/>
    <col min="3343" max="3343" width="12.28515625" style="19" customWidth="1"/>
    <col min="3344" max="3578" width="9.140625" style="19"/>
    <col min="3579" max="3579" width="3.7109375" style="19" customWidth="1"/>
    <col min="3580" max="3580" width="29.7109375" style="19" customWidth="1"/>
    <col min="3581" max="3581" width="8.42578125" style="19" customWidth="1"/>
    <col min="3582" max="3582" width="8.7109375" style="19" customWidth="1"/>
    <col min="3583" max="3590" width="6" style="19" customWidth="1"/>
    <col min="3591" max="3593" width="7.42578125" style="19" customWidth="1"/>
    <col min="3594" max="3594" width="7.85546875" style="19" customWidth="1"/>
    <col min="3595" max="3597" width="7.42578125" style="19" customWidth="1"/>
    <col min="3598" max="3598" width="8" style="19" customWidth="1"/>
    <col min="3599" max="3599" width="12.28515625" style="19" customWidth="1"/>
    <col min="3600" max="3834" width="9.140625" style="19"/>
    <col min="3835" max="3835" width="3.7109375" style="19" customWidth="1"/>
    <col min="3836" max="3836" width="29.7109375" style="19" customWidth="1"/>
    <col min="3837" max="3837" width="8.42578125" style="19" customWidth="1"/>
    <col min="3838" max="3838" width="8.7109375" style="19" customWidth="1"/>
    <col min="3839" max="3846" width="6" style="19" customWidth="1"/>
    <col min="3847" max="3849" width="7.42578125" style="19" customWidth="1"/>
    <col min="3850" max="3850" width="7.85546875" style="19" customWidth="1"/>
    <col min="3851" max="3853" width="7.42578125" style="19" customWidth="1"/>
    <col min="3854" max="3854" width="8" style="19" customWidth="1"/>
    <col min="3855" max="3855" width="12.28515625" style="19" customWidth="1"/>
    <col min="3856" max="4090" width="9.140625" style="19"/>
    <col min="4091" max="4091" width="3.7109375" style="19" customWidth="1"/>
    <col min="4092" max="4092" width="29.7109375" style="19" customWidth="1"/>
    <col min="4093" max="4093" width="8.42578125" style="19" customWidth="1"/>
    <col min="4094" max="4094" width="8.7109375" style="19" customWidth="1"/>
    <col min="4095" max="4102" width="6" style="19" customWidth="1"/>
    <col min="4103" max="4105" width="7.42578125" style="19" customWidth="1"/>
    <col min="4106" max="4106" width="7.85546875" style="19" customWidth="1"/>
    <col min="4107" max="4109" width="7.42578125" style="19" customWidth="1"/>
    <col min="4110" max="4110" width="8" style="19" customWidth="1"/>
    <col min="4111" max="4111" width="12.28515625" style="19" customWidth="1"/>
    <col min="4112" max="4346" width="9.140625" style="19"/>
    <col min="4347" max="4347" width="3.7109375" style="19" customWidth="1"/>
    <col min="4348" max="4348" width="29.7109375" style="19" customWidth="1"/>
    <col min="4349" max="4349" width="8.42578125" style="19" customWidth="1"/>
    <col min="4350" max="4350" width="8.7109375" style="19" customWidth="1"/>
    <col min="4351" max="4358" width="6" style="19" customWidth="1"/>
    <col min="4359" max="4361" width="7.42578125" style="19" customWidth="1"/>
    <col min="4362" max="4362" width="7.85546875" style="19" customWidth="1"/>
    <col min="4363" max="4365" width="7.42578125" style="19" customWidth="1"/>
    <col min="4366" max="4366" width="8" style="19" customWidth="1"/>
    <col min="4367" max="4367" width="12.28515625" style="19" customWidth="1"/>
    <col min="4368" max="4602" width="9.140625" style="19"/>
    <col min="4603" max="4603" width="3.7109375" style="19" customWidth="1"/>
    <col min="4604" max="4604" width="29.7109375" style="19" customWidth="1"/>
    <col min="4605" max="4605" width="8.42578125" style="19" customWidth="1"/>
    <col min="4606" max="4606" width="8.7109375" style="19" customWidth="1"/>
    <col min="4607" max="4614" width="6" style="19" customWidth="1"/>
    <col min="4615" max="4617" width="7.42578125" style="19" customWidth="1"/>
    <col min="4618" max="4618" width="7.85546875" style="19" customWidth="1"/>
    <col min="4619" max="4621" width="7.42578125" style="19" customWidth="1"/>
    <col min="4622" max="4622" width="8" style="19" customWidth="1"/>
    <col min="4623" max="4623" width="12.28515625" style="19" customWidth="1"/>
    <col min="4624" max="4858" width="9.140625" style="19"/>
    <col min="4859" max="4859" width="3.7109375" style="19" customWidth="1"/>
    <col min="4860" max="4860" width="29.7109375" style="19" customWidth="1"/>
    <col min="4861" max="4861" width="8.42578125" style="19" customWidth="1"/>
    <col min="4862" max="4862" width="8.7109375" style="19" customWidth="1"/>
    <col min="4863" max="4870" width="6" style="19" customWidth="1"/>
    <col min="4871" max="4873" width="7.42578125" style="19" customWidth="1"/>
    <col min="4874" max="4874" width="7.85546875" style="19" customWidth="1"/>
    <col min="4875" max="4877" width="7.42578125" style="19" customWidth="1"/>
    <col min="4878" max="4878" width="8" style="19" customWidth="1"/>
    <col min="4879" max="4879" width="12.28515625" style="19" customWidth="1"/>
    <col min="4880" max="5114" width="9.140625" style="19"/>
    <col min="5115" max="5115" width="3.7109375" style="19" customWidth="1"/>
    <col min="5116" max="5116" width="29.7109375" style="19" customWidth="1"/>
    <col min="5117" max="5117" width="8.42578125" style="19" customWidth="1"/>
    <col min="5118" max="5118" width="8.7109375" style="19" customWidth="1"/>
    <col min="5119" max="5126" width="6" style="19" customWidth="1"/>
    <col min="5127" max="5129" width="7.42578125" style="19" customWidth="1"/>
    <col min="5130" max="5130" width="7.85546875" style="19" customWidth="1"/>
    <col min="5131" max="5133" width="7.42578125" style="19" customWidth="1"/>
    <col min="5134" max="5134" width="8" style="19" customWidth="1"/>
    <col min="5135" max="5135" width="12.28515625" style="19" customWidth="1"/>
    <col min="5136" max="5370" width="9.140625" style="19"/>
    <col min="5371" max="5371" width="3.7109375" style="19" customWidth="1"/>
    <col min="5372" max="5372" width="29.7109375" style="19" customWidth="1"/>
    <col min="5373" max="5373" width="8.42578125" style="19" customWidth="1"/>
    <col min="5374" max="5374" width="8.7109375" style="19" customWidth="1"/>
    <col min="5375" max="5382" width="6" style="19" customWidth="1"/>
    <col min="5383" max="5385" width="7.42578125" style="19" customWidth="1"/>
    <col min="5386" max="5386" width="7.85546875" style="19" customWidth="1"/>
    <col min="5387" max="5389" width="7.42578125" style="19" customWidth="1"/>
    <col min="5390" max="5390" width="8" style="19" customWidth="1"/>
    <col min="5391" max="5391" width="12.28515625" style="19" customWidth="1"/>
    <col min="5392" max="5626" width="9.140625" style="19"/>
    <col min="5627" max="5627" width="3.7109375" style="19" customWidth="1"/>
    <col min="5628" max="5628" width="29.7109375" style="19" customWidth="1"/>
    <col min="5629" max="5629" width="8.42578125" style="19" customWidth="1"/>
    <col min="5630" max="5630" width="8.7109375" style="19" customWidth="1"/>
    <col min="5631" max="5638" width="6" style="19" customWidth="1"/>
    <col min="5639" max="5641" width="7.42578125" style="19" customWidth="1"/>
    <col min="5642" max="5642" width="7.85546875" style="19" customWidth="1"/>
    <col min="5643" max="5645" width="7.42578125" style="19" customWidth="1"/>
    <col min="5646" max="5646" width="8" style="19" customWidth="1"/>
    <col min="5647" max="5647" width="12.28515625" style="19" customWidth="1"/>
    <col min="5648" max="5882" width="9.140625" style="19"/>
    <col min="5883" max="5883" width="3.7109375" style="19" customWidth="1"/>
    <col min="5884" max="5884" width="29.7109375" style="19" customWidth="1"/>
    <col min="5885" max="5885" width="8.42578125" style="19" customWidth="1"/>
    <col min="5886" max="5886" width="8.7109375" style="19" customWidth="1"/>
    <col min="5887" max="5894" width="6" style="19" customWidth="1"/>
    <col min="5895" max="5897" width="7.42578125" style="19" customWidth="1"/>
    <col min="5898" max="5898" width="7.85546875" style="19" customWidth="1"/>
    <col min="5899" max="5901" width="7.42578125" style="19" customWidth="1"/>
    <col min="5902" max="5902" width="8" style="19" customWidth="1"/>
    <col min="5903" max="5903" width="12.28515625" style="19" customWidth="1"/>
    <col min="5904" max="6138" width="9.140625" style="19"/>
    <col min="6139" max="6139" width="3.7109375" style="19" customWidth="1"/>
    <col min="6140" max="6140" width="29.7109375" style="19" customWidth="1"/>
    <col min="6141" max="6141" width="8.42578125" style="19" customWidth="1"/>
    <col min="6142" max="6142" width="8.7109375" style="19" customWidth="1"/>
    <col min="6143" max="6150" width="6" style="19" customWidth="1"/>
    <col min="6151" max="6153" width="7.42578125" style="19" customWidth="1"/>
    <col min="6154" max="6154" width="7.85546875" style="19" customWidth="1"/>
    <col min="6155" max="6157" width="7.42578125" style="19" customWidth="1"/>
    <col min="6158" max="6158" width="8" style="19" customWidth="1"/>
    <col min="6159" max="6159" width="12.28515625" style="19" customWidth="1"/>
    <col min="6160" max="6394" width="9.140625" style="19"/>
    <col min="6395" max="6395" width="3.7109375" style="19" customWidth="1"/>
    <col min="6396" max="6396" width="29.7109375" style="19" customWidth="1"/>
    <col min="6397" max="6397" width="8.42578125" style="19" customWidth="1"/>
    <col min="6398" max="6398" width="8.7109375" style="19" customWidth="1"/>
    <col min="6399" max="6406" width="6" style="19" customWidth="1"/>
    <col min="6407" max="6409" width="7.42578125" style="19" customWidth="1"/>
    <col min="6410" max="6410" width="7.85546875" style="19" customWidth="1"/>
    <col min="6411" max="6413" width="7.42578125" style="19" customWidth="1"/>
    <col min="6414" max="6414" width="8" style="19" customWidth="1"/>
    <col min="6415" max="6415" width="12.28515625" style="19" customWidth="1"/>
    <col min="6416" max="6650" width="9.140625" style="19"/>
    <col min="6651" max="6651" width="3.7109375" style="19" customWidth="1"/>
    <col min="6652" max="6652" width="29.7109375" style="19" customWidth="1"/>
    <col min="6653" max="6653" width="8.42578125" style="19" customWidth="1"/>
    <col min="6654" max="6654" width="8.7109375" style="19" customWidth="1"/>
    <col min="6655" max="6662" width="6" style="19" customWidth="1"/>
    <col min="6663" max="6665" width="7.42578125" style="19" customWidth="1"/>
    <col min="6666" max="6666" width="7.85546875" style="19" customWidth="1"/>
    <col min="6667" max="6669" width="7.42578125" style="19" customWidth="1"/>
    <col min="6670" max="6670" width="8" style="19" customWidth="1"/>
    <col min="6671" max="6671" width="12.28515625" style="19" customWidth="1"/>
    <col min="6672" max="6906" width="9.140625" style="19"/>
    <col min="6907" max="6907" width="3.7109375" style="19" customWidth="1"/>
    <col min="6908" max="6908" width="29.7109375" style="19" customWidth="1"/>
    <col min="6909" max="6909" width="8.42578125" style="19" customWidth="1"/>
    <col min="6910" max="6910" width="8.7109375" style="19" customWidth="1"/>
    <col min="6911" max="6918" width="6" style="19" customWidth="1"/>
    <col min="6919" max="6921" width="7.42578125" style="19" customWidth="1"/>
    <col min="6922" max="6922" width="7.85546875" style="19" customWidth="1"/>
    <col min="6923" max="6925" width="7.42578125" style="19" customWidth="1"/>
    <col min="6926" max="6926" width="8" style="19" customWidth="1"/>
    <col min="6927" max="6927" width="12.28515625" style="19" customWidth="1"/>
    <col min="6928" max="7162" width="9.140625" style="19"/>
    <col min="7163" max="7163" width="3.7109375" style="19" customWidth="1"/>
    <col min="7164" max="7164" width="29.7109375" style="19" customWidth="1"/>
    <col min="7165" max="7165" width="8.42578125" style="19" customWidth="1"/>
    <col min="7166" max="7166" width="8.7109375" style="19" customWidth="1"/>
    <col min="7167" max="7174" width="6" style="19" customWidth="1"/>
    <col min="7175" max="7177" width="7.42578125" style="19" customWidth="1"/>
    <col min="7178" max="7178" width="7.85546875" style="19" customWidth="1"/>
    <col min="7179" max="7181" width="7.42578125" style="19" customWidth="1"/>
    <col min="7182" max="7182" width="8" style="19" customWidth="1"/>
    <col min="7183" max="7183" width="12.28515625" style="19" customWidth="1"/>
    <col min="7184" max="7418" width="9.140625" style="19"/>
    <col min="7419" max="7419" width="3.7109375" style="19" customWidth="1"/>
    <col min="7420" max="7420" width="29.7109375" style="19" customWidth="1"/>
    <col min="7421" max="7421" width="8.42578125" style="19" customWidth="1"/>
    <col min="7422" max="7422" width="8.7109375" style="19" customWidth="1"/>
    <col min="7423" max="7430" width="6" style="19" customWidth="1"/>
    <col min="7431" max="7433" width="7.42578125" style="19" customWidth="1"/>
    <col min="7434" max="7434" width="7.85546875" style="19" customWidth="1"/>
    <col min="7435" max="7437" width="7.42578125" style="19" customWidth="1"/>
    <col min="7438" max="7438" width="8" style="19" customWidth="1"/>
    <col min="7439" max="7439" width="12.28515625" style="19" customWidth="1"/>
    <col min="7440" max="7674" width="9.140625" style="19"/>
    <col min="7675" max="7675" width="3.7109375" style="19" customWidth="1"/>
    <col min="7676" max="7676" width="29.7109375" style="19" customWidth="1"/>
    <col min="7677" max="7677" width="8.42578125" style="19" customWidth="1"/>
    <col min="7678" max="7678" width="8.7109375" style="19" customWidth="1"/>
    <col min="7679" max="7686" width="6" style="19" customWidth="1"/>
    <col min="7687" max="7689" width="7.42578125" style="19" customWidth="1"/>
    <col min="7690" max="7690" width="7.85546875" style="19" customWidth="1"/>
    <col min="7691" max="7693" width="7.42578125" style="19" customWidth="1"/>
    <col min="7694" max="7694" width="8" style="19" customWidth="1"/>
    <col min="7695" max="7695" width="12.28515625" style="19" customWidth="1"/>
    <col min="7696" max="7930" width="9.140625" style="19"/>
    <col min="7931" max="7931" width="3.7109375" style="19" customWidth="1"/>
    <col min="7932" max="7932" width="29.7109375" style="19" customWidth="1"/>
    <col min="7933" max="7933" width="8.42578125" style="19" customWidth="1"/>
    <col min="7934" max="7934" width="8.7109375" style="19" customWidth="1"/>
    <col min="7935" max="7942" width="6" style="19" customWidth="1"/>
    <col min="7943" max="7945" width="7.42578125" style="19" customWidth="1"/>
    <col min="7946" max="7946" width="7.85546875" style="19" customWidth="1"/>
    <col min="7947" max="7949" width="7.42578125" style="19" customWidth="1"/>
    <col min="7950" max="7950" width="8" style="19" customWidth="1"/>
    <col min="7951" max="7951" width="12.28515625" style="19" customWidth="1"/>
    <col min="7952" max="8186" width="9.140625" style="19"/>
    <col min="8187" max="8187" width="3.7109375" style="19" customWidth="1"/>
    <col min="8188" max="8188" width="29.7109375" style="19" customWidth="1"/>
    <col min="8189" max="8189" width="8.42578125" style="19" customWidth="1"/>
    <col min="8190" max="8190" width="8.7109375" style="19" customWidth="1"/>
    <col min="8191" max="8198" width="6" style="19" customWidth="1"/>
    <col min="8199" max="8201" width="7.42578125" style="19" customWidth="1"/>
    <col min="8202" max="8202" width="7.85546875" style="19" customWidth="1"/>
    <col min="8203" max="8205" width="7.42578125" style="19" customWidth="1"/>
    <col min="8206" max="8206" width="8" style="19" customWidth="1"/>
    <col min="8207" max="8207" width="12.28515625" style="19" customWidth="1"/>
    <col min="8208" max="8442" width="9.140625" style="19"/>
    <col min="8443" max="8443" width="3.7109375" style="19" customWidth="1"/>
    <col min="8444" max="8444" width="29.7109375" style="19" customWidth="1"/>
    <col min="8445" max="8445" width="8.42578125" style="19" customWidth="1"/>
    <col min="8446" max="8446" width="8.7109375" style="19" customWidth="1"/>
    <col min="8447" max="8454" width="6" style="19" customWidth="1"/>
    <col min="8455" max="8457" width="7.42578125" style="19" customWidth="1"/>
    <col min="8458" max="8458" width="7.85546875" style="19" customWidth="1"/>
    <col min="8459" max="8461" width="7.42578125" style="19" customWidth="1"/>
    <col min="8462" max="8462" width="8" style="19" customWidth="1"/>
    <col min="8463" max="8463" width="12.28515625" style="19" customWidth="1"/>
    <col min="8464" max="8698" width="9.140625" style="19"/>
    <col min="8699" max="8699" width="3.7109375" style="19" customWidth="1"/>
    <col min="8700" max="8700" width="29.7109375" style="19" customWidth="1"/>
    <col min="8701" max="8701" width="8.42578125" style="19" customWidth="1"/>
    <col min="8702" max="8702" width="8.7109375" style="19" customWidth="1"/>
    <col min="8703" max="8710" width="6" style="19" customWidth="1"/>
    <col min="8711" max="8713" width="7.42578125" style="19" customWidth="1"/>
    <col min="8714" max="8714" width="7.85546875" style="19" customWidth="1"/>
    <col min="8715" max="8717" width="7.42578125" style="19" customWidth="1"/>
    <col min="8718" max="8718" width="8" style="19" customWidth="1"/>
    <col min="8719" max="8719" width="12.28515625" style="19" customWidth="1"/>
    <col min="8720" max="8954" width="9.140625" style="19"/>
    <col min="8955" max="8955" width="3.7109375" style="19" customWidth="1"/>
    <col min="8956" max="8956" width="29.7109375" style="19" customWidth="1"/>
    <col min="8957" max="8957" width="8.42578125" style="19" customWidth="1"/>
    <col min="8958" max="8958" width="8.7109375" style="19" customWidth="1"/>
    <col min="8959" max="8966" width="6" style="19" customWidth="1"/>
    <col min="8967" max="8969" width="7.42578125" style="19" customWidth="1"/>
    <col min="8970" max="8970" width="7.85546875" style="19" customWidth="1"/>
    <col min="8971" max="8973" width="7.42578125" style="19" customWidth="1"/>
    <col min="8974" max="8974" width="8" style="19" customWidth="1"/>
    <col min="8975" max="8975" width="12.28515625" style="19" customWidth="1"/>
    <col min="8976" max="9210" width="9.140625" style="19"/>
    <col min="9211" max="9211" width="3.7109375" style="19" customWidth="1"/>
    <col min="9212" max="9212" width="29.7109375" style="19" customWidth="1"/>
    <col min="9213" max="9213" width="8.42578125" style="19" customWidth="1"/>
    <col min="9214" max="9214" width="8.7109375" style="19" customWidth="1"/>
    <col min="9215" max="9222" width="6" style="19" customWidth="1"/>
    <col min="9223" max="9225" width="7.42578125" style="19" customWidth="1"/>
    <col min="9226" max="9226" width="7.85546875" style="19" customWidth="1"/>
    <col min="9227" max="9229" width="7.42578125" style="19" customWidth="1"/>
    <col min="9230" max="9230" width="8" style="19" customWidth="1"/>
    <col min="9231" max="9231" width="12.28515625" style="19" customWidth="1"/>
    <col min="9232" max="9466" width="9.140625" style="19"/>
    <col min="9467" max="9467" width="3.7109375" style="19" customWidth="1"/>
    <col min="9468" max="9468" width="29.7109375" style="19" customWidth="1"/>
    <col min="9469" max="9469" width="8.42578125" style="19" customWidth="1"/>
    <col min="9470" max="9470" width="8.7109375" style="19" customWidth="1"/>
    <col min="9471" max="9478" width="6" style="19" customWidth="1"/>
    <col min="9479" max="9481" width="7.42578125" style="19" customWidth="1"/>
    <col min="9482" max="9482" width="7.85546875" style="19" customWidth="1"/>
    <col min="9483" max="9485" width="7.42578125" style="19" customWidth="1"/>
    <col min="9486" max="9486" width="8" style="19" customWidth="1"/>
    <col min="9487" max="9487" width="12.28515625" style="19" customWidth="1"/>
    <col min="9488" max="9722" width="9.140625" style="19"/>
    <col min="9723" max="9723" width="3.7109375" style="19" customWidth="1"/>
    <col min="9724" max="9724" width="29.7109375" style="19" customWidth="1"/>
    <col min="9725" max="9725" width="8.42578125" style="19" customWidth="1"/>
    <col min="9726" max="9726" width="8.7109375" style="19" customWidth="1"/>
    <col min="9727" max="9734" width="6" style="19" customWidth="1"/>
    <col min="9735" max="9737" width="7.42578125" style="19" customWidth="1"/>
    <col min="9738" max="9738" width="7.85546875" style="19" customWidth="1"/>
    <col min="9739" max="9741" width="7.42578125" style="19" customWidth="1"/>
    <col min="9742" max="9742" width="8" style="19" customWidth="1"/>
    <col min="9743" max="9743" width="12.28515625" style="19" customWidth="1"/>
    <col min="9744" max="9978" width="9.140625" style="19"/>
    <col min="9979" max="9979" width="3.7109375" style="19" customWidth="1"/>
    <col min="9980" max="9980" width="29.7109375" style="19" customWidth="1"/>
    <col min="9981" max="9981" width="8.42578125" style="19" customWidth="1"/>
    <col min="9982" max="9982" width="8.7109375" style="19" customWidth="1"/>
    <col min="9983" max="9990" width="6" style="19" customWidth="1"/>
    <col min="9991" max="9993" width="7.42578125" style="19" customWidth="1"/>
    <col min="9994" max="9994" width="7.85546875" style="19" customWidth="1"/>
    <col min="9995" max="9997" width="7.42578125" style="19" customWidth="1"/>
    <col min="9998" max="9998" width="8" style="19" customWidth="1"/>
    <col min="9999" max="9999" width="12.28515625" style="19" customWidth="1"/>
    <col min="10000" max="10234" width="9.140625" style="19"/>
    <col min="10235" max="10235" width="3.7109375" style="19" customWidth="1"/>
    <col min="10236" max="10236" width="29.7109375" style="19" customWidth="1"/>
    <col min="10237" max="10237" width="8.42578125" style="19" customWidth="1"/>
    <col min="10238" max="10238" width="8.7109375" style="19" customWidth="1"/>
    <col min="10239" max="10246" width="6" style="19" customWidth="1"/>
    <col min="10247" max="10249" width="7.42578125" style="19" customWidth="1"/>
    <col min="10250" max="10250" width="7.85546875" style="19" customWidth="1"/>
    <col min="10251" max="10253" width="7.42578125" style="19" customWidth="1"/>
    <col min="10254" max="10254" width="8" style="19" customWidth="1"/>
    <col min="10255" max="10255" width="12.28515625" style="19" customWidth="1"/>
    <col min="10256" max="10490" width="9.140625" style="19"/>
    <col min="10491" max="10491" width="3.7109375" style="19" customWidth="1"/>
    <col min="10492" max="10492" width="29.7109375" style="19" customWidth="1"/>
    <col min="10493" max="10493" width="8.42578125" style="19" customWidth="1"/>
    <col min="10494" max="10494" width="8.7109375" style="19" customWidth="1"/>
    <col min="10495" max="10502" width="6" style="19" customWidth="1"/>
    <col min="10503" max="10505" width="7.42578125" style="19" customWidth="1"/>
    <col min="10506" max="10506" width="7.85546875" style="19" customWidth="1"/>
    <col min="10507" max="10509" width="7.42578125" style="19" customWidth="1"/>
    <col min="10510" max="10510" width="8" style="19" customWidth="1"/>
    <col min="10511" max="10511" width="12.28515625" style="19" customWidth="1"/>
    <col min="10512" max="10746" width="9.140625" style="19"/>
    <col min="10747" max="10747" width="3.7109375" style="19" customWidth="1"/>
    <col min="10748" max="10748" width="29.7109375" style="19" customWidth="1"/>
    <col min="10749" max="10749" width="8.42578125" style="19" customWidth="1"/>
    <col min="10750" max="10750" width="8.7109375" style="19" customWidth="1"/>
    <col min="10751" max="10758" width="6" style="19" customWidth="1"/>
    <col min="10759" max="10761" width="7.42578125" style="19" customWidth="1"/>
    <col min="10762" max="10762" width="7.85546875" style="19" customWidth="1"/>
    <col min="10763" max="10765" width="7.42578125" style="19" customWidth="1"/>
    <col min="10766" max="10766" width="8" style="19" customWidth="1"/>
    <col min="10767" max="10767" width="12.28515625" style="19" customWidth="1"/>
    <col min="10768" max="11002" width="9.140625" style="19"/>
    <col min="11003" max="11003" width="3.7109375" style="19" customWidth="1"/>
    <col min="11004" max="11004" width="29.7109375" style="19" customWidth="1"/>
    <col min="11005" max="11005" width="8.42578125" style="19" customWidth="1"/>
    <col min="11006" max="11006" width="8.7109375" style="19" customWidth="1"/>
    <col min="11007" max="11014" width="6" style="19" customWidth="1"/>
    <col min="11015" max="11017" width="7.42578125" style="19" customWidth="1"/>
    <col min="11018" max="11018" width="7.85546875" style="19" customWidth="1"/>
    <col min="11019" max="11021" width="7.42578125" style="19" customWidth="1"/>
    <col min="11022" max="11022" width="8" style="19" customWidth="1"/>
    <col min="11023" max="11023" width="12.28515625" style="19" customWidth="1"/>
    <col min="11024" max="11258" width="9.140625" style="19"/>
    <col min="11259" max="11259" width="3.7109375" style="19" customWidth="1"/>
    <col min="11260" max="11260" width="29.7109375" style="19" customWidth="1"/>
    <col min="11261" max="11261" width="8.42578125" style="19" customWidth="1"/>
    <col min="11262" max="11262" width="8.7109375" style="19" customWidth="1"/>
    <col min="11263" max="11270" width="6" style="19" customWidth="1"/>
    <col min="11271" max="11273" width="7.42578125" style="19" customWidth="1"/>
    <col min="11274" max="11274" width="7.85546875" style="19" customWidth="1"/>
    <col min="11275" max="11277" width="7.42578125" style="19" customWidth="1"/>
    <col min="11278" max="11278" width="8" style="19" customWidth="1"/>
    <col min="11279" max="11279" width="12.28515625" style="19" customWidth="1"/>
    <col min="11280" max="11514" width="9.140625" style="19"/>
    <col min="11515" max="11515" width="3.7109375" style="19" customWidth="1"/>
    <col min="11516" max="11516" width="29.7109375" style="19" customWidth="1"/>
    <col min="11517" max="11517" width="8.42578125" style="19" customWidth="1"/>
    <col min="11518" max="11518" width="8.7109375" style="19" customWidth="1"/>
    <col min="11519" max="11526" width="6" style="19" customWidth="1"/>
    <col min="11527" max="11529" width="7.42578125" style="19" customWidth="1"/>
    <col min="11530" max="11530" width="7.85546875" style="19" customWidth="1"/>
    <col min="11531" max="11533" width="7.42578125" style="19" customWidth="1"/>
    <col min="11534" max="11534" width="8" style="19" customWidth="1"/>
    <col min="11535" max="11535" width="12.28515625" style="19" customWidth="1"/>
    <col min="11536" max="11770" width="9.140625" style="19"/>
    <col min="11771" max="11771" width="3.7109375" style="19" customWidth="1"/>
    <col min="11772" max="11772" width="29.7109375" style="19" customWidth="1"/>
    <col min="11773" max="11773" width="8.42578125" style="19" customWidth="1"/>
    <col min="11774" max="11774" width="8.7109375" style="19" customWidth="1"/>
    <col min="11775" max="11782" width="6" style="19" customWidth="1"/>
    <col min="11783" max="11785" width="7.42578125" style="19" customWidth="1"/>
    <col min="11786" max="11786" width="7.85546875" style="19" customWidth="1"/>
    <col min="11787" max="11789" width="7.42578125" style="19" customWidth="1"/>
    <col min="11790" max="11790" width="8" style="19" customWidth="1"/>
    <col min="11791" max="11791" width="12.28515625" style="19" customWidth="1"/>
    <col min="11792" max="12026" width="9.140625" style="19"/>
    <col min="12027" max="12027" width="3.7109375" style="19" customWidth="1"/>
    <col min="12028" max="12028" width="29.7109375" style="19" customWidth="1"/>
    <col min="12029" max="12029" width="8.42578125" style="19" customWidth="1"/>
    <col min="12030" max="12030" width="8.7109375" style="19" customWidth="1"/>
    <col min="12031" max="12038" width="6" style="19" customWidth="1"/>
    <col min="12039" max="12041" width="7.42578125" style="19" customWidth="1"/>
    <col min="12042" max="12042" width="7.85546875" style="19" customWidth="1"/>
    <col min="12043" max="12045" width="7.42578125" style="19" customWidth="1"/>
    <col min="12046" max="12046" width="8" style="19" customWidth="1"/>
    <col min="12047" max="12047" width="12.28515625" style="19" customWidth="1"/>
    <col min="12048" max="12282" width="9.140625" style="19"/>
    <col min="12283" max="12283" width="3.7109375" style="19" customWidth="1"/>
    <col min="12284" max="12284" width="29.7109375" style="19" customWidth="1"/>
    <col min="12285" max="12285" width="8.42578125" style="19" customWidth="1"/>
    <col min="12286" max="12286" width="8.7109375" style="19" customWidth="1"/>
    <col min="12287" max="12294" width="6" style="19" customWidth="1"/>
    <col min="12295" max="12297" width="7.42578125" style="19" customWidth="1"/>
    <col min="12298" max="12298" width="7.85546875" style="19" customWidth="1"/>
    <col min="12299" max="12301" width="7.42578125" style="19" customWidth="1"/>
    <col min="12302" max="12302" width="8" style="19" customWidth="1"/>
    <col min="12303" max="12303" width="12.28515625" style="19" customWidth="1"/>
    <col min="12304" max="12538" width="9.140625" style="19"/>
    <col min="12539" max="12539" width="3.7109375" style="19" customWidth="1"/>
    <col min="12540" max="12540" width="29.7109375" style="19" customWidth="1"/>
    <col min="12541" max="12541" width="8.42578125" style="19" customWidth="1"/>
    <col min="12542" max="12542" width="8.7109375" style="19" customWidth="1"/>
    <col min="12543" max="12550" width="6" style="19" customWidth="1"/>
    <col min="12551" max="12553" width="7.42578125" style="19" customWidth="1"/>
    <col min="12554" max="12554" width="7.85546875" style="19" customWidth="1"/>
    <col min="12555" max="12557" width="7.42578125" style="19" customWidth="1"/>
    <col min="12558" max="12558" width="8" style="19" customWidth="1"/>
    <col min="12559" max="12559" width="12.28515625" style="19" customWidth="1"/>
    <col min="12560" max="12794" width="9.140625" style="19"/>
    <col min="12795" max="12795" width="3.7109375" style="19" customWidth="1"/>
    <col min="12796" max="12796" width="29.7109375" style="19" customWidth="1"/>
    <col min="12797" max="12797" width="8.42578125" style="19" customWidth="1"/>
    <col min="12798" max="12798" width="8.7109375" style="19" customWidth="1"/>
    <col min="12799" max="12806" width="6" style="19" customWidth="1"/>
    <col min="12807" max="12809" width="7.42578125" style="19" customWidth="1"/>
    <col min="12810" max="12810" width="7.85546875" style="19" customWidth="1"/>
    <col min="12811" max="12813" width="7.42578125" style="19" customWidth="1"/>
    <col min="12814" max="12814" width="8" style="19" customWidth="1"/>
    <col min="12815" max="12815" width="12.28515625" style="19" customWidth="1"/>
    <col min="12816" max="13050" width="9.140625" style="19"/>
    <col min="13051" max="13051" width="3.7109375" style="19" customWidth="1"/>
    <col min="13052" max="13052" width="29.7109375" style="19" customWidth="1"/>
    <col min="13053" max="13053" width="8.42578125" style="19" customWidth="1"/>
    <col min="13054" max="13054" width="8.7109375" style="19" customWidth="1"/>
    <col min="13055" max="13062" width="6" style="19" customWidth="1"/>
    <col min="13063" max="13065" width="7.42578125" style="19" customWidth="1"/>
    <col min="13066" max="13066" width="7.85546875" style="19" customWidth="1"/>
    <col min="13067" max="13069" width="7.42578125" style="19" customWidth="1"/>
    <col min="13070" max="13070" width="8" style="19" customWidth="1"/>
    <col min="13071" max="13071" width="12.28515625" style="19" customWidth="1"/>
    <col min="13072" max="13306" width="9.140625" style="19"/>
    <col min="13307" max="13307" width="3.7109375" style="19" customWidth="1"/>
    <col min="13308" max="13308" width="29.7109375" style="19" customWidth="1"/>
    <col min="13309" max="13309" width="8.42578125" style="19" customWidth="1"/>
    <col min="13310" max="13310" width="8.7109375" style="19" customWidth="1"/>
    <col min="13311" max="13318" width="6" style="19" customWidth="1"/>
    <col min="13319" max="13321" width="7.42578125" style="19" customWidth="1"/>
    <col min="13322" max="13322" width="7.85546875" style="19" customWidth="1"/>
    <col min="13323" max="13325" width="7.42578125" style="19" customWidth="1"/>
    <col min="13326" max="13326" width="8" style="19" customWidth="1"/>
    <col min="13327" max="13327" width="12.28515625" style="19" customWidth="1"/>
    <col min="13328" max="13562" width="9.140625" style="19"/>
    <col min="13563" max="13563" width="3.7109375" style="19" customWidth="1"/>
    <col min="13564" max="13564" width="29.7109375" style="19" customWidth="1"/>
    <col min="13565" max="13565" width="8.42578125" style="19" customWidth="1"/>
    <col min="13566" max="13566" width="8.7109375" style="19" customWidth="1"/>
    <col min="13567" max="13574" width="6" style="19" customWidth="1"/>
    <col min="13575" max="13577" width="7.42578125" style="19" customWidth="1"/>
    <col min="13578" max="13578" width="7.85546875" style="19" customWidth="1"/>
    <col min="13579" max="13581" width="7.42578125" style="19" customWidth="1"/>
    <col min="13582" max="13582" width="8" style="19" customWidth="1"/>
    <col min="13583" max="13583" width="12.28515625" style="19" customWidth="1"/>
    <col min="13584" max="13818" width="9.140625" style="19"/>
    <col min="13819" max="13819" width="3.7109375" style="19" customWidth="1"/>
    <col min="13820" max="13820" width="29.7109375" style="19" customWidth="1"/>
    <col min="13821" max="13821" width="8.42578125" style="19" customWidth="1"/>
    <col min="13822" max="13822" width="8.7109375" style="19" customWidth="1"/>
    <col min="13823" max="13830" width="6" style="19" customWidth="1"/>
    <col min="13831" max="13833" width="7.42578125" style="19" customWidth="1"/>
    <col min="13834" max="13834" width="7.85546875" style="19" customWidth="1"/>
    <col min="13835" max="13837" width="7.42578125" style="19" customWidth="1"/>
    <col min="13838" max="13838" width="8" style="19" customWidth="1"/>
    <col min="13839" max="13839" width="12.28515625" style="19" customWidth="1"/>
    <col min="13840" max="14074" width="9.140625" style="19"/>
    <col min="14075" max="14075" width="3.7109375" style="19" customWidth="1"/>
    <col min="14076" max="14076" width="29.7109375" style="19" customWidth="1"/>
    <col min="14077" max="14077" width="8.42578125" style="19" customWidth="1"/>
    <col min="14078" max="14078" width="8.7109375" style="19" customWidth="1"/>
    <col min="14079" max="14086" width="6" style="19" customWidth="1"/>
    <col min="14087" max="14089" width="7.42578125" style="19" customWidth="1"/>
    <col min="14090" max="14090" width="7.85546875" style="19" customWidth="1"/>
    <col min="14091" max="14093" width="7.42578125" style="19" customWidth="1"/>
    <col min="14094" max="14094" width="8" style="19" customWidth="1"/>
    <col min="14095" max="14095" width="12.28515625" style="19" customWidth="1"/>
    <col min="14096" max="14330" width="9.140625" style="19"/>
    <col min="14331" max="14331" width="3.7109375" style="19" customWidth="1"/>
    <col min="14332" max="14332" width="29.7109375" style="19" customWidth="1"/>
    <col min="14333" max="14333" width="8.42578125" style="19" customWidth="1"/>
    <col min="14334" max="14334" width="8.7109375" style="19" customWidth="1"/>
    <col min="14335" max="14342" width="6" style="19" customWidth="1"/>
    <col min="14343" max="14345" width="7.42578125" style="19" customWidth="1"/>
    <col min="14346" max="14346" width="7.85546875" style="19" customWidth="1"/>
    <col min="14347" max="14349" width="7.42578125" style="19" customWidth="1"/>
    <col min="14350" max="14350" width="8" style="19" customWidth="1"/>
    <col min="14351" max="14351" width="12.28515625" style="19" customWidth="1"/>
    <col min="14352" max="14586" width="9.140625" style="19"/>
    <col min="14587" max="14587" width="3.7109375" style="19" customWidth="1"/>
    <col min="14588" max="14588" width="29.7109375" style="19" customWidth="1"/>
    <col min="14589" max="14589" width="8.42578125" style="19" customWidth="1"/>
    <col min="14590" max="14590" width="8.7109375" style="19" customWidth="1"/>
    <col min="14591" max="14598" width="6" style="19" customWidth="1"/>
    <col min="14599" max="14601" width="7.42578125" style="19" customWidth="1"/>
    <col min="14602" max="14602" width="7.85546875" style="19" customWidth="1"/>
    <col min="14603" max="14605" width="7.42578125" style="19" customWidth="1"/>
    <col min="14606" max="14606" width="8" style="19" customWidth="1"/>
    <col min="14607" max="14607" width="12.28515625" style="19" customWidth="1"/>
    <col min="14608" max="14842" width="9.140625" style="19"/>
    <col min="14843" max="14843" width="3.7109375" style="19" customWidth="1"/>
    <col min="14844" max="14844" width="29.7109375" style="19" customWidth="1"/>
    <col min="14845" max="14845" width="8.42578125" style="19" customWidth="1"/>
    <col min="14846" max="14846" width="8.7109375" style="19" customWidth="1"/>
    <col min="14847" max="14854" width="6" style="19" customWidth="1"/>
    <col min="14855" max="14857" width="7.42578125" style="19" customWidth="1"/>
    <col min="14858" max="14858" width="7.85546875" style="19" customWidth="1"/>
    <col min="14859" max="14861" width="7.42578125" style="19" customWidth="1"/>
    <col min="14862" max="14862" width="8" style="19" customWidth="1"/>
    <col min="14863" max="14863" width="12.28515625" style="19" customWidth="1"/>
    <col min="14864" max="15098" width="9.140625" style="19"/>
    <col min="15099" max="15099" width="3.7109375" style="19" customWidth="1"/>
    <col min="15100" max="15100" width="29.7109375" style="19" customWidth="1"/>
    <col min="15101" max="15101" width="8.42578125" style="19" customWidth="1"/>
    <col min="15102" max="15102" width="8.7109375" style="19" customWidth="1"/>
    <col min="15103" max="15110" width="6" style="19" customWidth="1"/>
    <col min="15111" max="15113" width="7.42578125" style="19" customWidth="1"/>
    <col min="15114" max="15114" width="7.85546875" style="19" customWidth="1"/>
    <col min="15115" max="15117" width="7.42578125" style="19" customWidth="1"/>
    <col min="15118" max="15118" width="8" style="19" customWidth="1"/>
    <col min="15119" max="15119" width="12.28515625" style="19" customWidth="1"/>
    <col min="15120" max="15354" width="9.140625" style="19"/>
    <col min="15355" max="15355" width="3.7109375" style="19" customWidth="1"/>
    <col min="15356" max="15356" width="29.7109375" style="19" customWidth="1"/>
    <col min="15357" max="15357" width="8.42578125" style="19" customWidth="1"/>
    <col min="15358" max="15358" width="8.7109375" style="19" customWidth="1"/>
    <col min="15359" max="15366" width="6" style="19" customWidth="1"/>
    <col min="15367" max="15369" width="7.42578125" style="19" customWidth="1"/>
    <col min="15370" max="15370" width="7.85546875" style="19" customWidth="1"/>
    <col min="15371" max="15373" width="7.42578125" style="19" customWidth="1"/>
    <col min="15374" max="15374" width="8" style="19" customWidth="1"/>
    <col min="15375" max="15375" width="12.28515625" style="19" customWidth="1"/>
    <col min="15376" max="15610" width="9.140625" style="19"/>
    <col min="15611" max="15611" width="3.7109375" style="19" customWidth="1"/>
    <col min="15612" max="15612" width="29.7109375" style="19" customWidth="1"/>
    <col min="15613" max="15613" width="8.42578125" style="19" customWidth="1"/>
    <col min="15614" max="15614" width="8.7109375" style="19" customWidth="1"/>
    <col min="15615" max="15622" width="6" style="19" customWidth="1"/>
    <col min="15623" max="15625" width="7.42578125" style="19" customWidth="1"/>
    <col min="15626" max="15626" width="7.85546875" style="19" customWidth="1"/>
    <col min="15627" max="15629" width="7.42578125" style="19" customWidth="1"/>
    <col min="15630" max="15630" width="8" style="19" customWidth="1"/>
    <col min="15631" max="15631" width="12.28515625" style="19" customWidth="1"/>
    <col min="15632" max="15866" width="9.140625" style="19"/>
    <col min="15867" max="15867" width="3.7109375" style="19" customWidth="1"/>
    <col min="15868" max="15868" width="29.7109375" style="19" customWidth="1"/>
    <col min="15869" max="15869" width="8.42578125" style="19" customWidth="1"/>
    <col min="15870" max="15870" width="8.7109375" style="19" customWidth="1"/>
    <col min="15871" max="15878" width="6" style="19" customWidth="1"/>
    <col min="15879" max="15881" width="7.42578125" style="19" customWidth="1"/>
    <col min="15882" max="15882" width="7.85546875" style="19" customWidth="1"/>
    <col min="15883" max="15885" width="7.42578125" style="19" customWidth="1"/>
    <col min="15886" max="15886" width="8" style="19" customWidth="1"/>
    <col min="15887" max="15887" width="12.28515625" style="19" customWidth="1"/>
    <col min="15888" max="16122" width="9.140625" style="19"/>
    <col min="16123" max="16123" width="3.7109375" style="19" customWidth="1"/>
    <col min="16124" max="16124" width="29.7109375" style="19" customWidth="1"/>
    <col min="16125" max="16125" width="8.42578125" style="19" customWidth="1"/>
    <col min="16126" max="16126" width="8.7109375" style="19" customWidth="1"/>
    <col min="16127" max="16134" width="6" style="19" customWidth="1"/>
    <col min="16135" max="16137" width="7.42578125" style="19" customWidth="1"/>
    <col min="16138" max="16138" width="7.85546875" style="19" customWidth="1"/>
    <col min="16139" max="16141" width="7.42578125" style="19" customWidth="1"/>
    <col min="16142" max="16142" width="8" style="19" customWidth="1"/>
    <col min="16143" max="16143" width="12.28515625" style="19" customWidth="1"/>
    <col min="16144" max="16374" width="9.140625" style="19"/>
    <col min="16375" max="16384" width="9.140625" style="19" customWidth="1"/>
  </cols>
  <sheetData>
    <row r="1" spans="2:16" ht="5.25" customHeight="1" x14ac:dyDescent="0.25"/>
    <row r="2" spans="2:16" s="16" customFormat="1" ht="17.25" customHeight="1" x14ac:dyDescent="0.3">
      <c r="B2" s="84"/>
      <c r="C2" s="83"/>
      <c r="D2" s="84"/>
      <c r="E2" s="84"/>
      <c r="F2" s="84"/>
      <c r="G2" s="84"/>
      <c r="H2" s="84"/>
      <c r="I2" s="84"/>
      <c r="J2" s="84"/>
      <c r="K2" s="950" t="s">
        <v>579</v>
      </c>
      <c r="L2" s="950"/>
      <c r="M2" s="950"/>
      <c r="N2" s="950"/>
      <c r="O2" s="950"/>
    </row>
    <row r="3" spans="2:16" s="16" customFormat="1" ht="15" x14ac:dyDescent="0.35">
      <c r="B3" s="84"/>
      <c r="C3" s="83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2:16" s="16" customFormat="1" ht="18" customHeight="1" x14ac:dyDescent="0.35">
      <c r="B4" s="84"/>
      <c r="C4" s="951"/>
      <c r="D4" s="951"/>
      <c r="E4" s="951"/>
      <c r="F4" s="951"/>
      <c r="G4" s="951"/>
      <c r="H4" s="951"/>
      <c r="I4" s="951"/>
      <c r="J4" s="951"/>
      <c r="K4" s="951"/>
      <c r="L4" s="951"/>
      <c r="M4" s="951"/>
      <c r="N4" s="951"/>
      <c r="O4" s="951"/>
    </row>
    <row r="5" spans="2:16" s="16" customFormat="1" ht="17.25" customHeight="1" x14ac:dyDescent="0.3">
      <c r="B5" s="84"/>
      <c r="C5" s="952" t="s">
        <v>200</v>
      </c>
      <c r="D5" s="952"/>
      <c r="E5" s="952"/>
      <c r="F5" s="952"/>
      <c r="G5" s="952"/>
      <c r="H5" s="952"/>
      <c r="I5" s="952"/>
      <c r="J5" s="952"/>
      <c r="K5" s="952"/>
      <c r="L5" s="952"/>
      <c r="M5" s="952"/>
      <c r="N5" s="952"/>
      <c r="O5" s="952"/>
    </row>
    <row r="6" spans="2:16" s="16" customFormat="1" ht="15.75" customHeight="1" x14ac:dyDescent="0.3">
      <c r="B6" s="84"/>
      <c r="C6" s="952"/>
      <c r="D6" s="952"/>
      <c r="E6" s="952"/>
      <c r="F6" s="952"/>
      <c r="G6" s="952"/>
      <c r="H6" s="952"/>
      <c r="I6" s="952"/>
      <c r="J6" s="952"/>
      <c r="K6" s="952"/>
      <c r="L6" s="952"/>
      <c r="M6" s="952"/>
      <c r="N6" s="952"/>
      <c r="O6" s="952"/>
    </row>
    <row r="7" spans="2:16" s="16" customFormat="1" ht="12" customHeight="1" x14ac:dyDescent="0.35">
      <c r="B7" s="455"/>
      <c r="C7" s="83"/>
      <c r="D7" s="455"/>
      <c r="E7" s="455"/>
      <c r="F7" s="84"/>
      <c r="G7" s="84"/>
      <c r="H7" s="84"/>
      <c r="I7" s="84"/>
      <c r="J7" s="84"/>
      <c r="K7" s="84"/>
      <c r="L7" s="84"/>
      <c r="M7" s="84"/>
      <c r="N7" s="84"/>
      <c r="O7" s="84"/>
    </row>
    <row r="8" spans="2:16" s="16" customFormat="1" ht="12" customHeight="1" x14ac:dyDescent="0.35">
      <c r="B8" s="953"/>
      <c r="C8" s="953"/>
      <c r="D8" s="953"/>
      <c r="E8" s="953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2:16" s="16" customFormat="1" ht="18" x14ac:dyDescent="0.35">
      <c r="B9" s="954" t="s">
        <v>845</v>
      </c>
      <c r="C9" s="954"/>
      <c r="D9" s="954"/>
      <c r="E9" s="954"/>
      <c r="F9" s="129"/>
      <c r="G9" s="129"/>
      <c r="H9" s="129"/>
      <c r="I9" s="129"/>
      <c r="J9" s="129"/>
      <c r="K9" s="129"/>
      <c r="L9" s="129"/>
      <c r="M9" s="456" t="s">
        <v>201</v>
      </c>
      <c r="N9" s="955">
        <v>2302</v>
      </c>
      <c r="O9" s="955"/>
      <c r="P9" s="17"/>
    </row>
    <row r="10" spans="2:16" s="16" customFormat="1" ht="15" x14ac:dyDescent="0.35">
      <c r="B10" s="130"/>
      <c r="C10" s="457"/>
      <c r="D10" s="130"/>
      <c r="E10" s="130"/>
      <c r="F10" s="129"/>
      <c r="G10" s="129"/>
      <c r="H10" s="129"/>
      <c r="I10" s="129"/>
      <c r="J10" s="129"/>
      <c r="K10" s="129"/>
      <c r="L10" s="129"/>
      <c r="M10" s="129"/>
      <c r="N10" s="129"/>
      <c r="O10" s="129"/>
    </row>
    <row r="11" spans="2:16" s="16" customFormat="1" ht="15" x14ac:dyDescent="0.25">
      <c r="B11" s="130" t="s">
        <v>838</v>
      </c>
      <c r="C11" s="454"/>
      <c r="D11" s="130"/>
      <c r="E11" s="130"/>
      <c r="F11" s="130"/>
      <c r="G11" s="130"/>
      <c r="H11" s="130"/>
      <c r="I11" s="130"/>
      <c r="J11" s="130"/>
      <c r="K11" s="955" t="s">
        <v>202</v>
      </c>
      <c r="L11" s="955"/>
      <c r="M11" s="955"/>
      <c r="N11" s="955"/>
      <c r="O11" s="955"/>
      <c r="P11" s="18"/>
    </row>
    <row r="12" spans="2:16" s="16" customFormat="1" ht="15.6" thickBot="1" x14ac:dyDescent="0.4">
      <c r="B12" s="129"/>
      <c r="C12" s="457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</row>
    <row r="13" spans="2:16" ht="21" customHeight="1" thickBot="1" x14ac:dyDescent="0.25">
      <c r="B13" s="971" t="s">
        <v>203</v>
      </c>
      <c r="C13" s="972"/>
      <c r="D13" s="972"/>
      <c r="E13" s="972"/>
      <c r="F13" s="972"/>
      <c r="G13" s="972"/>
      <c r="H13" s="972"/>
      <c r="I13" s="972"/>
      <c r="J13" s="972"/>
      <c r="K13" s="972"/>
      <c r="L13" s="972"/>
      <c r="M13" s="972"/>
      <c r="N13" s="972"/>
      <c r="O13" s="973"/>
    </row>
    <row r="14" spans="2:16" ht="45" customHeight="1" x14ac:dyDescent="0.2">
      <c r="B14" s="956"/>
      <c r="C14" s="959" t="s">
        <v>54</v>
      </c>
      <c r="D14" s="961" t="s">
        <v>210</v>
      </c>
      <c r="E14" s="962"/>
      <c r="F14" s="965" t="s">
        <v>922</v>
      </c>
      <c r="G14" s="967"/>
      <c r="H14" s="965" t="s">
        <v>920</v>
      </c>
      <c r="I14" s="966"/>
      <c r="J14" s="966"/>
      <c r="K14" s="967"/>
      <c r="L14" s="965" t="s">
        <v>921</v>
      </c>
      <c r="M14" s="966"/>
      <c r="N14" s="966"/>
      <c r="O14" s="967"/>
    </row>
    <row r="15" spans="2:16" ht="45" customHeight="1" x14ac:dyDescent="0.2">
      <c r="B15" s="957"/>
      <c r="C15" s="960"/>
      <c r="D15" s="963"/>
      <c r="E15" s="964"/>
      <c r="F15" s="968" t="s">
        <v>204</v>
      </c>
      <c r="G15" s="970"/>
      <c r="H15" s="968"/>
      <c r="I15" s="969"/>
      <c r="J15" s="969"/>
      <c r="K15" s="970"/>
      <c r="L15" s="968"/>
      <c r="M15" s="969"/>
      <c r="N15" s="969"/>
      <c r="O15" s="970"/>
    </row>
    <row r="16" spans="2:16" ht="70.5" customHeight="1" thickBot="1" x14ac:dyDescent="0.25">
      <c r="B16" s="958"/>
      <c r="C16" s="960"/>
      <c r="D16" s="282" t="s">
        <v>205</v>
      </c>
      <c r="E16" s="283" t="s">
        <v>211</v>
      </c>
      <c r="F16" s="661" t="s">
        <v>205</v>
      </c>
      <c r="G16" s="658" t="s">
        <v>211</v>
      </c>
      <c r="H16" s="657" t="s">
        <v>206</v>
      </c>
      <c r="I16" s="658" t="s">
        <v>207</v>
      </c>
      <c r="J16" s="658" t="s">
        <v>208</v>
      </c>
      <c r="K16" s="659" t="s">
        <v>209</v>
      </c>
      <c r="L16" s="657" t="s">
        <v>206</v>
      </c>
      <c r="M16" s="658" t="s">
        <v>207</v>
      </c>
      <c r="N16" s="658" t="s">
        <v>208</v>
      </c>
      <c r="O16" s="659" t="s">
        <v>209</v>
      </c>
    </row>
    <row r="17" spans="1:19" ht="54" x14ac:dyDescent="0.2">
      <c r="B17" s="502">
        <v>1</v>
      </c>
      <c r="C17" s="502" t="s">
        <v>591</v>
      </c>
      <c r="D17" s="503">
        <v>399</v>
      </c>
      <c r="E17" s="504">
        <v>17322002</v>
      </c>
      <c r="F17" s="503">
        <v>396</v>
      </c>
      <c r="G17" s="504">
        <v>17385787</v>
      </c>
      <c r="H17" s="505">
        <f>1303941</f>
        <v>1303941</v>
      </c>
      <c r="I17" s="506">
        <v>368475.1</v>
      </c>
      <c r="J17" s="507">
        <v>797726.32</v>
      </c>
      <c r="K17" s="508">
        <f>96690+3800+680</f>
        <v>101170</v>
      </c>
      <c r="L17" s="506">
        <v>1295262.93</v>
      </c>
      <c r="M17" s="507">
        <v>369542.1</v>
      </c>
      <c r="N17" s="507">
        <v>777881.25</v>
      </c>
      <c r="O17" s="512">
        <v>111444.93</v>
      </c>
      <c r="Q17" s="287"/>
      <c r="S17" s="287"/>
    </row>
    <row r="18" spans="1:19" ht="24" customHeight="1" x14ac:dyDescent="0.2">
      <c r="B18" s="289"/>
      <c r="C18" s="291" t="s">
        <v>213</v>
      </c>
      <c r="D18" s="513"/>
      <c r="E18" s="514"/>
      <c r="F18" s="513"/>
      <c r="G18" s="514"/>
      <c r="H18" s="516"/>
      <c r="I18" s="513"/>
      <c r="J18" s="515"/>
      <c r="K18" s="514"/>
      <c r="L18" s="513"/>
      <c r="M18" s="515"/>
      <c r="N18" s="515"/>
      <c r="O18" s="514"/>
    </row>
    <row r="19" spans="1:19" ht="21" customHeight="1" x14ac:dyDescent="0.3">
      <c r="B19" s="290">
        <v>1.1000000000000001</v>
      </c>
      <c r="C19" s="292" t="s">
        <v>212</v>
      </c>
      <c r="D19" s="513">
        <v>257</v>
      </c>
      <c r="E19" s="514">
        <v>3026358</v>
      </c>
      <c r="F19" s="513">
        <v>252</v>
      </c>
      <c r="G19" s="514">
        <v>3069048</v>
      </c>
      <c r="H19" s="517">
        <f>I19+J19+K19</f>
        <v>899654</v>
      </c>
      <c r="I19" s="518">
        <v>261565</v>
      </c>
      <c r="J19" s="519">
        <v>566273</v>
      </c>
      <c r="K19" s="520">
        <v>71816</v>
      </c>
      <c r="L19" s="513">
        <f>M19+N19+O19</f>
        <v>899654</v>
      </c>
      <c r="M19" s="515">
        <v>261565</v>
      </c>
      <c r="N19" s="515">
        <v>566273</v>
      </c>
      <c r="O19" s="514">
        <v>71816</v>
      </c>
    </row>
    <row r="20" spans="1:19" ht="21" customHeight="1" x14ac:dyDescent="0.3">
      <c r="B20" s="290">
        <v>1.2</v>
      </c>
      <c r="C20" s="293" t="s">
        <v>590</v>
      </c>
      <c r="D20" s="513">
        <v>66</v>
      </c>
      <c r="E20" s="514">
        <v>1636494</v>
      </c>
      <c r="F20" s="513">
        <v>65</v>
      </c>
      <c r="G20" s="514">
        <v>1589489</v>
      </c>
      <c r="H20" s="517">
        <f>I20+J20+K20</f>
        <v>232053</v>
      </c>
      <c r="I20" s="518">
        <v>67467</v>
      </c>
      <c r="J20" s="519">
        <v>146062</v>
      </c>
      <c r="K20" s="520">
        <v>18524</v>
      </c>
      <c r="L20" s="513"/>
      <c r="M20" s="515">
        <v>74762</v>
      </c>
      <c r="N20" s="515">
        <v>146062</v>
      </c>
      <c r="O20" s="514">
        <v>18524</v>
      </c>
    </row>
    <row r="21" spans="1:19" ht="31.5" customHeight="1" x14ac:dyDescent="0.3">
      <c r="B21" s="290">
        <v>1.3</v>
      </c>
      <c r="C21" s="294" t="s">
        <v>837</v>
      </c>
      <c r="D21" s="513">
        <v>32</v>
      </c>
      <c r="E21" s="514">
        <v>797723</v>
      </c>
      <c r="F21" s="513">
        <v>32</v>
      </c>
      <c r="G21" s="514">
        <v>858323</v>
      </c>
      <c r="H21" s="517">
        <f>I21+J21+K21</f>
        <v>114240</v>
      </c>
      <c r="I21" s="518">
        <v>33214</v>
      </c>
      <c r="J21" s="519">
        <v>71907</v>
      </c>
      <c r="K21" s="520">
        <v>9119</v>
      </c>
      <c r="L21" s="513"/>
      <c r="M21" s="515">
        <v>33214</v>
      </c>
      <c r="N21" s="515">
        <v>71907</v>
      </c>
      <c r="O21" s="514">
        <v>9119</v>
      </c>
    </row>
    <row r="22" spans="1:19" ht="21" customHeight="1" thickBot="1" x14ac:dyDescent="0.35">
      <c r="B22" s="641">
        <v>1.4</v>
      </c>
      <c r="C22" s="642" t="s">
        <v>589</v>
      </c>
      <c r="D22" s="521">
        <v>1</v>
      </c>
      <c r="E22" s="523">
        <v>6160</v>
      </c>
      <c r="F22" s="521">
        <v>1</v>
      </c>
      <c r="G22" s="523">
        <v>6160</v>
      </c>
      <c r="H22" s="643">
        <f>I22+J22+K22</f>
        <v>2247</v>
      </c>
      <c r="I22" s="644">
        <v>0</v>
      </c>
      <c r="J22" s="645">
        <v>2247</v>
      </c>
      <c r="K22" s="646">
        <v>0</v>
      </c>
      <c r="L22" s="521"/>
      <c r="M22" s="522">
        <v>0</v>
      </c>
      <c r="N22" s="522">
        <v>1865</v>
      </c>
      <c r="O22" s="523">
        <v>800</v>
      </c>
    </row>
    <row r="23" spans="1:19" ht="52.5" hidden="1" customHeight="1" thickBot="1" x14ac:dyDescent="0.4">
      <c r="B23" s="633">
        <v>1.5</v>
      </c>
      <c r="C23" s="634" t="s">
        <v>836</v>
      </c>
      <c r="D23" s="635"/>
      <c r="E23" s="636"/>
      <c r="F23" s="660"/>
      <c r="G23" s="660"/>
      <c r="H23" s="637"/>
      <c r="I23" s="638"/>
      <c r="J23" s="639"/>
      <c r="K23" s="640"/>
      <c r="L23" s="509"/>
      <c r="M23" s="510"/>
      <c r="N23" s="510"/>
      <c r="O23" s="511"/>
    </row>
    <row r="24" spans="1:19" ht="33" customHeight="1" x14ac:dyDescent="0.3">
      <c r="A24" s="295"/>
      <c r="B24" s="296"/>
      <c r="C24" s="285"/>
      <c r="D24" s="461">
        <v>43</v>
      </c>
      <c r="E24" s="462">
        <v>11855267.130000001</v>
      </c>
      <c r="F24" s="286"/>
      <c r="G24" s="286"/>
      <c r="H24" s="288"/>
      <c r="I24" s="288">
        <v>0</v>
      </c>
      <c r="J24" s="288"/>
      <c r="K24" s="288"/>
      <c r="L24" s="288"/>
      <c r="M24" s="288"/>
      <c r="N24" s="460"/>
      <c r="O24" s="132"/>
      <c r="P24" s="295"/>
      <c r="Q24" s="295"/>
    </row>
    <row r="25" spans="1:19" ht="19.5" customHeight="1" x14ac:dyDescent="0.3">
      <c r="B25" s="20"/>
      <c r="C25" s="61"/>
      <c r="D25" s="20"/>
      <c r="E25" s="20"/>
      <c r="F25" s="284"/>
      <c r="G25" s="284"/>
      <c r="H25" s="20"/>
      <c r="I25" s="20"/>
      <c r="J25" s="20"/>
      <c r="K25" s="20"/>
      <c r="L25" s="20"/>
      <c r="M25" s="20"/>
      <c r="N25" s="20"/>
      <c r="O25" s="20"/>
    </row>
    <row r="26" spans="1:19" ht="19.5" customHeight="1" x14ac:dyDescent="0.2"/>
  </sheetData>
  <mergeCells count="14">
    <mergeCell ref="K11:O11"/>
    <mergeCell ref="B14:B16"/>
    <mergeCell ref="C14:C16"/>
    <mergeCell ref="D14:E15"/>
    <mergeCell ref="H14:K15"/>
    <mergeCell ref="L14:O15"/>
    <mergeCell ref="B13:O13"/>
    <mergeCell ref="F14:G15"/>
    <mergeCell ref="K2:O2"/>
    <mergeCell ref="C4:O4"/>
    <mergeCell ref="C5:O6"/>
    <mergeCell ref="B8:E8"/>
    <mergeCell ref="B9:E9"/>
    <mergeCell ref="N9:O9"/>
  </mergeCells>
  <pageMargins left="0.53" right="0.14000000000000001" top="0.18" bottom="0.17" header="0.15" footer="0.14000000000000001"/>
  <pageSetup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FF00"/>
  </sheetPr>
  <dimension ref="A1:P73"/>
  <sheetViews>
    <sheetView topLeftCell="A22" zoomScale="110" zoomScaleNormal="110" zoomScaleSheetLayoutView="115" workbookViewId="0">
      <selection activeCell="G42" sqref="G42"/>
    </sheetView>
  </sheetViews>
  <sheetFormatPr defaultColWidth="9.140625" defaultRowHeight="15" x14ac:dyDescent="0.25"/>
  <cols>
    <col min="1" max="1" width="4.28515625" style="133" customWidth="1"/>
    <col min="2" max="2" width="4.42578125" style="133" hidden="1" customWidth="1"/>
    <col min="3" max="3" width="41.28515625" style="134" customWidth="1"/>
    <col min="4" max="4" width="14.28515625" style="135" customWidth="1"/>
    <col min="5" max="5" width="5.85546875" style="135" customWidth="1"/>
    <col min="6" max="6" width="6.42578125" style="135" customWidth="1"/>
    <col min="7" max="7" width="8" style="135" customWidth="1"/>
    <col min="8" max="8" width="12.85546875" style="135" customWidth="1"/>
    <col min="9" max="9" width="3.5703125" style="135" customWidth="1"/>
    <col min="10" max="10" width="2.85546875" style="135" customWidth="1"/>
    <col min="11" max="11" width="10.28515625" style="135" customWidth="1"/>
    <col min="12" max="12" width="10.5703125" style="135" bestFit="1" customWidth="1"/>
    <col min="13" max="13" width="12.5703125" style="135" customWidth="1"/>
    <col min="14" max="14" width="11.7109375" style="135" customWidth="1"/>
    <col min="15" max="16" width="13" style="135" customWidth="1"/>
    <col min="17" max="16384" width="9.140625" style="135"/>
  </cols>
  <sheetData>
    <row r="1" spans="1:16" ht="9" customHeight="1" x14ac:dyDescent="0.3"/>
    <row r="2" spans="1:16" ht="18.75" customHeight="1" x14ac:dyDescent="0.25">
      <c r="A2" s="976" t="s">
        <v>525</v>
      </c>
      <c r="B2" s="976"/>
      <c r="C2" s="976"/>
      <c r="D2" s="976"/>
      <c r="E2" s="976"/>
      <c r="F2" s="976"/>
      <c r="G2" s="976"/>
      <c r="H2" s="976"/>
      <c r="I2" s="976"/>
      <c r="J2" s="976"/>
      <c r="K2" s="976"/>
      <c r="L2" s="976"/>
      <c r="M2" s="976"/>
      <c r="N2" s="976"/>
      <c r="O2" s="976"/>
      <c r="P2" s="404"/>
    </row>
    <row r="3" spans="1:16" ht="20.25" customHeight="1" x14ac:dyDescent="0.25">
      <c r="A3" s="976" t="s">
        <v>908</v>
      </c>
      <c r="B3" s="976"/>
      <c r="C3" s="976"/>
      <c r="D3" s="976"/>
      <c r="E3" s="976"/>
      <c r="F3" s="976"/>
      <c r="G3" s="976"/>
      <c r="H3" s="976"/>
      <c r="I3" s="976"/>
      <c r="J3" s="976"/>
      <c r="K3" s="976"/>
      <c r="L3" s="976"/>
      <c r="M3" s="976"/>
      <c r="N3" s="976"/>
      <c r="O3" s="976"/>
      <c r="P3" s="976"/>
    </row>
    <row r="4" spans="1:16" ht="31.5" customHeight="1" x14ac:dyDescent="0.25">
      <c r="A4" s="974" t="s">
        <v>526</v>
      </c>
      <c r="B4" s="458"/>
      <c r="C4" s="975" t="s">
        <v>54</v>
      </c>
      <c r="D4" s="349" t="s">
        <v>907</v>
      </c>
      <c r="E4" s="975" t="s">
        <v>527</v>
      </c>
      <c r="F4" s="975"/>
      <c r="G4" s="975"/>
      <c r="H4" s="975"/>
      <c r="I4" s="975"/>
      <c r="J4" s="975"/>
      <c r="K4" s="975"/>
      <c r="L4" s="975"/>
      <c r="M4" s="975"/>
      <c r="N4" s="975"/>
      <c r="O4" s="975"/>
      <c r="P4" s="975"/>
    </row>
    <row r="5" spans="1:16" ht="27" customHeight="1" x14ac:dyDescent="0.25">
      <c r="A5" s="974"/>
      <c r="B5" s="458"/>
      <c r="C5" s="975"/>
      <c r="D5" s="356" t="s">
        <v>377</v>
      </c>
      <c r="E5" s="459" t="s">
        <v>923</v>
      </c>
      <c r="F5" s="136" t="s">
        <v>561</v>
      </c>
      <c r="G5" s="136" t="s">
        <v>562</v>
      </c>
      <c r="H5" s="136" t="s">
        <v>528</v>
      </c>
      <c r="I5" s="136" t="s">
        <v>598</v>
      </c>
      <c r="J5" s="136" t="s">
        <v>530</v>
      </c>
      <c r="K5" s="136" t="s">
        <v>531</v>
      </c>
      <c r="L5" s="136" t="s">
        <v>532</v>
      </c>
      <c r="M5" s="136" t="s">
        <v>595</v>
      </c>
      <c r="N5" s="136" t="s">
        <v>596</v>
      </c>
      <c r="O5" s="136" t="s">
        <v>597</v>
      </c>
      <c r="P5" s="136" t="s">
        <v>906</v>
      </c>
    </row>
    <row r="6" spans="1:16" s="139" customFormat="1" ht="24" customHeight="1" x14ac:dyDescent="0.25">
      <c r="A6" s="463" t="s">
        <v>2</v>
      </c>
      <c r="B6" s="463"/>
      <c r="C6" s="499" t="s">
        <v>533</v>
      </c>
      <c r="D6" s="490">
        <f t="shared" ref="D6:D34" si="0">SUM(E6:P6)</f>
        <v>4878149</v>
      </c>
      <c r="E6" s="501"/>
      <c r="F6" s="501"/>
      <c r="G6" s="500">
        <f t="shared" ref="G6:O6" si="1">G7+G9+G32+G13+G14+G34</f>
        <v>17</v>
      </c>
      <c r="H6" s="500">
        <f t="shared" si="1"/>
        <v>332464</v>
      </c>
      <c r="I6" s="500"/>
      <c r="J6" s="500"/>
      <c r="K6" s="500">
        <f t="shared" si="1"/>
        <v>50000</v>
      </c>
      <c r="L6" s="500">
        <f t="shared" si="1"/>
        <v>31469</v>
      </c>
      <c r="M6" s="500">
        <f t="shared" si="1"/>
        <v>14509</v>
      </c>
      <c r="N6" s="500">
        <f t="shared" si="1"/>
        <v>15498</v>
      </c>
      <c r="O6" s="500">
        <f t="shared" si="1"/>
        <v>442911</v>
      </c>
      <c r="P6" s="500">
        <f>P7+P9+P32+P13+P14+P34</f>
        <v>3991281</v>
      </c>
    </row>
    <row r="7" spans="1:16" s="139" customFormat="1" ht="33" customHeight="1" x14ac:dyDescent="0.2">
      <c r="A7" s="458" t="s">
        <v>3</v>
      </c>
      <c r="B7" s="458"/>
      <c r="C7" s="498" t="s">
        <v>835</v>
      </c>
      <c r="D7" s="492">
        <f t="shared" si="0"/>
        <v>153144</v>
      </c>
      <c r="E7" s="493"/>
      <c r="F7" s="493"/>
      <c r="G7" s="493"/>
      <c r="H7" s="493"/>
      <c r="I7" s="493"/>
      <c r="J7" s="493"/>
      <c r="K7" s="493"/>
      <c r="L7" s="493"/>
      <c r="M7" s="493"/>
      <c r="N7" s="493"/>
      <c r="O7" s="493"/>
      <c r="P7" s="492">
        <v>153144</v>
      </c>
    </row>
    <row r="8" spans="1:16" s="139" customFormat="1" ht="21.75" customHeight="1" x14ac:dyDescent="0.25">
      <c r="A8" s="458" t="s">
        <v>4</v>
      </c>
      <c r="B8" s="458"/>
      <c r="C8" s="496" t="s">
        <v>199</v>
      </c>
      <c r="D8" s="492">
        <f t="shared" si="0"/>
        <v>0</v>
      </c>
      <c r="E8" s="493"/>
      <c r="F8" s="493"/>
      <c r="G8" s="493"/>
      <c r="H8" s="493"/>
      <c r="I8" s="493"/>
      <c r="J8" s="493"/>
      <c r="K8" s="493"/>
      <c r="L8" s="493"/>
      <c r="M8" s="493"/>
      <c r="N8" s="493"/>
      <c r="O8" s="493"/>
      <c r="P8" s="493"/>
    </row>
    <row r="9" spans="1:16" s="139" customFormat="1" ht="21.75" customHeight="1" x14ac:dyDescent="0.25">
      <c r="A9" s="466" t="s">
        <v>5</v>
      </c>
      <c r="B9" s="466"/>
      <c r="C9" s="496" t="s">
        <v>534</v>
      </c>
      <c r="D9" s="492">
        <f t="shared" si="0"/>
        <v>134953</v>
      </c>
      <c r="E9" s="494"/>
      <c r="F9" s="494"/>
      <c r="G9" s="494"/>
      <c r="H9" s="494"/>
      <c r="I9" s="494"/>
      <c r="J9" s="494"/>
      <c r="K9" s="494">
        <v>50000</v>
      </c>
      <c r="L9" s="494">
        <v>31469</v>
      </c>
      <c r="M9" s="494">
        <v>14509</v>
      </c>
      <c r="N9" s="494">
        <v>7743</v>
      </c>
      <c r="O9" s="494">
        <v>26447</v>
      </c>
      <c r="P9" s="494">
        <v>4785</v>
      </c>
    </row>
    <row r="10" spans="1:16" s="139" customFormat="1" ht="21.75" customHeight="1" x14ac:dyDescent="0.25">
      <c r="A10" s="463" t="s">
        <v>6</v>
      </c>
      <c r="B10" s="463"/>
      <c r="C10" s="495" t="s">
        <v>535</v>
      </c>
      <c r="D10" s="490">
        <f t="shared" si="0"/>
        <v>0</v>
      </c>
      <c r="E10" s="485"/>
      <c r="F10" s="485"/>
      <c r="G10" s="485"/>
      <c r="H10" s="485"/>
      <c r="I10" s="485"/>
      <c r="J10" s="485"/>
      <c r="K10" s="485"/>
      <c r="L10" s="485"/>
      <c r="M10" s="485"/>
      <c r="N10" s="485"/>
      <c r="O10" s="485"/>
      <c r="P10" s="485"/>
    </row>
    <row r="11" spans="1:16" s="139" customFormat="1" ht="21.75" customHeight="1" x14ac:dyDescent="0.25">
      <c r="A11" s="463" t="s">
        <v>7</v>
      </c>
      <c r="B11" s="463"/>
      <c r="C11" s="495" t="s">
        <v>536</v>
      </c>
      <c r="D11" s="490">
        <f t="shared" si="0"/>
        <v>0</v>
      </c>
      <c r="E11" s="485"/>
      <c r="F11" s="485"/>
      <c r="G11" s="485"/>
      <c r="H11" s="485"/>
      <c r="I11" s="485"/>
      <c r="J11" s="485"/>
      <c r="K11" s="485"/>
      <c r="L11" s="485"/>
      <c r="M11" s="485"/>
      <c r="N11" s="485"/>
      <c r="O11" s="485"/>
      <c r="P11" s="485"/>
    </row>
    <row r="12" spans="1:16" ht="21.75" customHeight="1" x14ac:dyDescent="0.25">
      <c r="A12" s="463" t="s">
        <v>8</v>
      </c>
      <c r="B12" s="463"/>
      <c r="C12" s="497" t="s">
        <v>537</v>
      </c>
      <c r="D12" s="490">
        <f t="shared" si="0"/>
        <v>0</v>
      </c>
      <c r="E12" s="485"/>
      <c r="F12" s="485"/>
      <c r="G12" s="485"/>
      <c r="H12" s="485"/>
      <c r="I12" s="485"/>
      <c r="J12" s="485"/>
      <c r="K12" s="485"/>
      <c r="L12" s="485"/>
      <c r="M12" s="485"/>
      <c r="N12" s="485"/>
      <c r="O12" s="485"/>
      <c r="P12" s="485">
        <v>0</v>
      </c>
    </row>
    <row r="13" spans="1:16" ht="21.75" customHeight="1" x14ac:dyDescent="0.25">
      <c r="A13" s="466" t="s">
        <v>9</v>
      </c>
      <c r="B13" s="466"/>
      <c r="C13" s="496" t="s">
        <v>378</v>
      </c>
      <c r="D13" s="492">
        <f t="shared" si="0"/>
        <v>189</v>
      </c>
      <c r="E13" s="494"/>
      <c r="F13" s="494"/>
      <c r="G13" s="494"/>
      <c r="H13" s="494"/>
      <c r="I13" s="494"/>
      <c r="J13" s="494"/>
      <c r="K13" s="494"/>
      <c r="L13" s="494"/>
      <c r="M13" s="494"/>
      <c r="N13" s="494"/>
      <c r="O13" s="494">
        <v>164</v>
      </c>
      <c r="P13" s="494">
        <v>25</v>
      </c>
    </row>
    <row r="14" spans="1:16" ht="21.75" customHeight="1" x14ac:dyDescent="0.25">
      <c r="A14" s="466" t="s">
        <v>10</v>
      </c>
      <c r="B14" s="466"/>
      <c r="C14" s="496" t="s">
        <v>538</v>
      </c>
      <c r="D14" s="492">
        <f t="shared" si="0"/>
        <v>59262</v>
      </c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>
        <f t="shared" ref="O14" si="2">SUM(O15:O24)</f>
        <v>0</v>
      </c>
      <c r="P14" s="492">
        <f>P15+P16</f>
        <v>59262</v>
      </c>
    </row>
    <row r="15" spans="1:16" s="141" customFormat="1" x14ac:dyDescent="0.25">
      <c r="A15" s="140" t="s">
        <v>11</v>
      </c>
      <c r="B15" s="140"/>
      <c r="C15" s="357" t="s">
        <v>539</v>
      </c>
      <c r="D15" s="490">
        <f t="shared" si="0"/>
        <v>0</v>
      </c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</row>
    <row r="16" spans="1:16" s="141" customFormat="1" x14ac:dyDescent="0.25">
      <c r="A16" s="140" t="s">
        <v>15</v>
      </c>
      <c r="B16" s="140"/>
      <c r="C16" s="357" t="s">
        <v>540</v>
      </c>
      <c r="D16" s="484">
        <f t="shared" si="0"/>
        <v>59262</v>
      </c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4">
        <v>59262</v>
      </c>
    </row>
    <row r="17" spans="1:16" s="141" customFormat="1" x14ac:dyDescent="0.25">
      <c r="A17" s="140" t="s">
        <v>16</v>
      </c>
      <c r="B17" s="140"/>
      <c r="C17" s="357" t="s">
        <v>541</v>
      </c>
      <c r="D17" s="490">
        <f t="shared" si="0"/>
        <v>0</v>
      </c>
      <c r="E17" s="485"/>
      <c r="F17" s="485"/>
      <c r="G17" s="485"/>
      <c r="H17" s="485"/>
      <c r="I17" s="485"/>
      <c r="J17" s="485"/>
      <c r="K17" s="485"/>
      <c r="L17" s="485"/>
      <c r="M17" s="485"/>
      <c r="N17" s="485"/>
      <c r="O17" s="485"/>
      <c r="P17" s="485"/>
    </row>
    <row r="18" spans="1:16" s="141" customFormat="1" x14ac:dyDescent="0.25">
      <c r="A18" s="140" t="s">
        <v>17</v>
      </c>
      <c r="B18" s="140"/>
      <c r="C18" s="357" t="s">
        <v>542</v>
      </c>
      <c r="D18" s="490">
        <f t="shared" si="0"/>
        <v>0</v>
      </c>
      <c r="E18" s="485"/>
      <c r="F18" s="485"/>
      <c r="G18" s="485"/>
      <c r="H18" s="485"/>
      <c r="I18" s="485"/>
      <c r="J18" s="485"/>
      <c r="K18" s="485"/>
      <c r="L18" s="485"/>
      <c r="M18" s="485"/>
      <c r="N18" s="485"/>
      <c r="O18" s="485"/>
      <c r="P18" s="485"/>
    </row>
    <row r="19" spans="1:16" s="141" customFormat="1" x14ac:dyDescent="0.25">
      <c r="A19" s="140" t="s">
        <v>18</v>
      </c>
      <c r="B19" s="140"/>
      <c r="C19" s="357" t="s">
        <v>543</v>
      </c>
      <c r="D19" s="490">
        <f t="shared" si="0"/>
        <v>0</v>
      </c>
      <c r="E19" s="485"/>
      <c r="F19" s="485"/>
      <c r="G19" s="485"/>
      <c r="H19" s="485"/>
      <c r="I19" s="485"/>
      <c r="J19" s="485"/>
      <c r="K19" s="485"/>
      <c r="L19" s="485"/>
      <c r="M19" s="485"/>
      <c r="N19" s="485"/>
      <c r="O19" s="485"/>
      <c r="P19" s="485"/>
    </row>
    <row r="20" spans="1:16" s="141" customFormat="1" x14ac:dyDescent="0.25">
      <c r="A20" s="140" t="s">
        <v>19</v>
      </c>
      <c r="B20" s="140"/>
      <c r="C20" s="357" t="s">
        <v>544</v>
      </c>
      <c r="D20" s="490">
        <f t="shared" si="0"/>
        <v>0</v>
      </c>
      <c r="E20" s="485"/>
      <c r="F20" s="485"/>
      <c r="G20" s="485"/>
      <c r="H20" s="485"/>
      <c r="I20" s="485"/>
      <c r="J20" s="485"/>
      <c r="K20" s="485"/>
      <c r="L20" s="485"/>
      <c r="M20" s="485"/>
      <c r="N20" s="485"/>
      <c r="O20" s="485"/>
      <c r="P20" s="485"/>
    </row>
    <row r="21" spans="1:16" s="141" customFormat="1" ht="21" customHeight="1" x14ac:dyDescent="0.25">
      <c r="A21" s="140" t="s">
        <v>12</v>
      </c>
      <c r="B21" s="140"/>
      <c r="C21" s="357" t="s">
        <v>545</v>
      </c>
      <c r="D21" s="490">
        <f t="shared" si="0"/>
        <v>0</v>
      </c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/>
    </row>
    <row r="22" spans="1:16" s="141" customFormat="1" ht="21" customHeight="1" x14ac:dyDescent="0.25">
      <c r="A22" s="140" t="s">
        <v>13</v>
      </c>
      <c r="B22" s="140"/>
      <c r="C22" s="357" t="s">
        <v>546</v>
      </c>
      <c r="D22" s="490">
        <f t="shared" si="0"/>
        <v>0</v>
      </c>
      <c r="E22" s="485"/>
      <c r="F22" s="485"/>
      <c r="G22" s="485"/>
      <c r="H22" s="485"/>
      <c r="I22" s="485"/>
      <c r="J22" s="485"/>
      <c r="K22" s="485"/>
      <c r="L22" s="485"/>
      <c r="M22" s="485"/>
      <c r="N22" s="485"/>
      <c r="O22" s="485"/>
      <c r="P22" s="485"/>
    </row>
    <row r="23" spans="1:16" s="141" customFormat="1" ht="24" x14ac:dyDescent="0.25">
      <c r="A23" s="140" t="s">
        <v>14</v>
      </c>
      <c r="B23" s="140"/>
      <c r="C23" s="357" t="s">
        <v>547</v>
      </c>
      <c r="D23" s="490">
        <f t="shared" si="0"/>
        <v>0</v>
      </c>
      <c r="E23" s="485"/>
      <c r="F23" s="485"/>
      <c r="G23" s="485"/>
      <c r="H23" s="485"/>
      <c r="I23" s="485"/>
      <c r="J23" s="485"/>
      <c r="K23" s="485"/>
      <c r="L23" s="485"/>
      <c r="M23" s="485"/>
      <c r="N23" s="485"/>
      <c r="O23" s="485"/>
      <c r="P23" s="485"/>
    </row>
    <row r="24" spans="1:16" s="141" customFormat="1" x14ac:dyDescent="0.25">
      <c r="A24" s="140" t="s">
        <v>20</v>
      </c>
      <c r="B24" s="140"/>
      <c r="C24" s="357" t="s">
        <v>548</v>
      </c>
      <c r="D24" s="490">
        <f t="shared" si="0"/>
        <v>0</v>
      </c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</row>
    <row r="25" spans="1:16" ht="21.75" customHeight="1" x14ac:dyDescent="0.25">
      <c r="A25" s="140" t="s">
        <v>21</v>
      </c>
      <c r="B25" s="140"/>
      <c r="C25" s="358" t="s">
        <v>549</v>
      </c>
      <c r="D25" s="490">
        <f t="shared" si="0"/>
        <v>0</v>
      </c>
      <c r="E25" s="485"/>
      <c r="F25" s="485"/>
      <c r="G25" s="485"/>
      <c r="H25" s="485"/>
      <c r="I25" s="485"/>
      <c r="J25" s="485"/>
      <c r="K25" s="485"/>
      <c r="L25" s="485"/>
      <c r="M25" s="485"/>
      <c r="N25" s="485"/>
      <c r="O25" s="485"/>
      <c r="P25" s="485"/>
    </row>
    <row r="26" spans="1:16" ht="21.75" customHeight="1" x14ac:dyDescent="0.25">
      <c r="A26" s="140" t="s">
        <v>23</v>
      </c>
      <c r="B26" s="140"/>
      <c r="C26" s="357" t="s">
        <v>550</v>
      </c>
      <c r="D26" s="490">
        <f t="shared" si="0"/>
        <v>0</v>
      </c>
      <c r="E26" s="485"/>
      <c r="F26" s="485"/>
      <c r="G26" s="485"/>
      <c r="H26" s="485"/>
      <c r="I26" s="485"/>
      <c r="J26" s="485"/>
      <c r="K26" s="485"/>
      <c r="L26" s="485"/>
      <c r="M26" s="485"/>
      <c r="N26" s="485"/>
      <c r="O26" s="485"/>
      <c r="P26" s="485"/>
    </row>
    <row r="27" spans="1:16" ht="21.75" customHeight="1" x14ac:dyDescent="0.25">
      <c r="A27" s="140" t="s">
        <v>24</v>
      </c>
      <c r="B27" s="140"/>
      <c r="C27" s="357" t="s">
        <v>551</v>
      </c>
      <c r="D27" s="490">
        <f t="shared" si="0"/>
        <v>0</v>
      </c>
      <c r="E27" s="485"/>
      <c r="F27" s="485"/>
      <c r="G27" s="485"/>
      <c r="H27" s="485"/>
      <c r="I27" s="485"/>
      <c r="J27" s="485"/>
      <c r="K27" s="485"/>
      <c r="L27" s="485"/>
      <c r="M27" s="485"/>
      <c r="N27" s="485"/>
      <c r="O27" s="485"/>
      <c r="P27" s="485"/>
    </row>
    <row r="28" spans="1:16" ht="21.75" customHeight="1" x14ac:dyDescent="0.25">
      <c r="A28" s="140" t="s">
        <v>25</v>
      </c>
      <c r="B28" s="140"/>
      <c r="C28" s="357" t="s">
        <v>552</v>
      </c>
      <c r="D28" s="490">
        <f t="shared" si="0"/>
        <v>0</v>
      </c>
      <c r="E28" s="485"/>
      <c r="F28" s="485"/>
      <c r="G28" s="485"/>
      <c r="H28" s="485"/>
      <c r="I28" s="485"/>
      <c r="J28" s="485"/>
      <c r="K28" s="485"/>
      <c r="L28" s="485"/>
      <c r="M28" s="485"/>
      <c r="N28" s="485"/>
      <c r="O28" s="485"/>
      <c r="P28" s="485"/>
    </row>
    <row r="29" spans="1:16" x14ac:dyDescent="0.25">
      <c r="A29" s="140" t="s">
        <v>26</v>
      </c>
      <c r="B29" s="140"/>
      <c r="C29" s="358" t="s">
        <v>553</v>
      </c>
      <c r="D29" s="490">
        <f t="shared" si="0"/>
        <v>0</v>
      </c>
      <c r="E29" s="485"/>
      <c r="F29" s="485"/>
      <c r="G29" s="485"/>
      <c r="H29" s="485"/>
      <c r="I29" s="485"/>
      <c r="J29" s="485"/>
      <c r="K29" s="485"/>
      <c r="L29" s="485"/>
      <c r="M29" s="485"/>
      <c r="N29" s="485"/>
      <c r="O29" s="485"/>
      <c r="P29" s="485"/>
    </row>
    <row r="30" spans="1:16" x14ac:dyDescent="0.25">
      <c r="A30" s="140" t="s">
        <v>27</v>
      </c>
      <c r="B30" s="140"/>
      <c r="C30" s="358" t="s">
        <v>199</v>
      </c>
      <c r="D30" s="490">
        <f t="shared" si="0"/>
        <v>0</v>
      </c>
      <c r="E30" s="485"/>
      <c r="F30" s="485"/>
      <c r="G30" s="485"/>
      <c r="H30" s="485"/>
      <c r="I30" s="485"/>
      <c r="J30" s="485"/>
      <c r="K30" s="485"/>
      <c r="L30" s="485"/>
      <c r="M30" s="485"/>
      <c r="N30" s="485"/>
      <c r="O30" s="485"/>
      <c r="P30" s="485"/>
    </row>
    <row r="31" spans="1:16" x14ac:dyDescent="0.25">
      <c r="A31" s="140" t="s">
        <v>28</v>
      </c>
      <c r="B31" s="140"/>
      <c r="C31" s="358" t="s">
        <v>554</v>
      </c>
      <c r="D31" s="490">
        <f t="shared" si="0"/>
        <v>0</v>
      </c>
      <c r="E31" s="485"/>
      <c r="F31" s="485"/>
      <c r="G31" s="485"/>
      <c r="H31" s="485"/>
      <c r="I31" s="485"/>
      <c r="J31" s="485"/>
      <c r="K31" s="485"/>
      <c r="L31" s="485"/>
      <c r="M31" s="485"/>
      <c r="N31" s="485"/>
      <c r="O31" s="485"/>
      <c r="P31" s="485"/>
    </row>
    <row r="32" spans="1:16" ht="21.75" customHeight="1" x14ac:dyDescent="0.25">
      <c r="A32" s="458" t="s">
        <v>29</v>
      </c>
      <c r="B32" s="458"/>
      <c r="C32" s="491" t="s">
        <v>555</v>
      </c>
      <c r="D32" s="492">
        <f t="shared" si="0"/>
        <v>4111672</v>
      </c>
      <c r="E32" s="494"/>
      <c r="F32" s="494"/>
      <c r="G32" s="494"/>
      <c r="H32" s="494"/>
      <c r="I32" s="494"/>
      <c r="J32" s="494"/>
      <c r="K32" s="494"/>
      <c r="L32" s="494"/>
      <c r="M32" s="494"/>
      <c r="N32" s="494"/>
      <c r="O32" s="494">
        <v>416300</v>
      </c>
      <c r="P32" s="494">
        <v>3695372</v>
      </c>
    </row>
    <row r="33" spans="1:16" x14ac:dyDescent="0.25">
      <c r="A33" s="140" t="s">
        <v>30</v>
      </c>
      <c r="B33" s="140"/>
      <c r="C33" s="358" t="s">
        <v>156</v>
      </c>
      <c r="D33" s="490">
        <f t="shared" si="0"/>
        <v>0</v>
      </c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485"/>
    </row>
    <row r="34" spans="1:16" ht="21.75" customHeight="1" x14ac:dyDescent="0.25">
      <c r="A34" s="458" t="s">
        <v>31</v>
      </c>
      <c r="B34" s="458"/>
      <c r="C34" s="491" t="s">
        <v>556</v>
      </c>
      <c r="D34" s="492">
        <f t="shared" si="0"/>
        <v>418929</v>
      </c>
      <c r="E34" s="493">
        <f>SUM(E35:E37)</f>
        <v>0</v>
      </c>
      <c r="F34" s="493">
        <f t="shared" ref="F34:P34" si="3">SUM(F35:F37)</f>
        <v>0</v>
      </c>
      <c r="G34" s="492">
        <f t="shared" si="3"/>
        <v>17</v>
      </c>
      <c r="H34" s="492">
        <f t="shared" si="3"/>
        <v>332464</v>
      </c>
      <c r="I34" s="492"/>
      <c r="J34" s="492"/>
      <c r="K34" s="492"/>
      <c r="L34" s="492"/>
      <c r="M34" s="492"/>
      <c r="N34" s="492">
        <f t="shared" si="3"/>
        <v>7755</v>
      </c>
      <c r="O34" s="492">
        <f t="shared" si="3"/>
        <v>0</v>
      </c>
      <c r="P34" s="492">
        <f t="shared" si="3"/>
        <v>78693</v>
      </c>
    </row>
    <row r="35" spans="1:16" x14ac:dyDescent="0.25">
      <c r="A35" s="140" t="s">
        <v>32</v>
      </c>
      <c r="B35" s="140"/>
      <c r="C35" s="359" t="s">
        <v>557</v>
      </c>
      <c r="D35" s="484">
        <f t="shared" ref="D35:D37" si="4">SUM(E35:P35)</f>
        <v>340219</v>
      </c>
      <c r="E35" s="489"/>
      <c r="F35" s="489"/>
      <c r="G35" s="489"/>
      <c r="H35" s="489">
        <v>332464</v>
      </c>
      <c r="I35" s="489"/>
      <c r="J35" s="489"/>
      <c r="K35" s="489"/>
      <c r="L35" s="489"/>
      <c r="M35" s="489"/>
      <c r="N35" s="489">
        <v>7755</v>
      </c>
      <c r="O35" s="489"/>
      <c r="P35" s="489"/>
    </row>
    <row r="36" spans="1:16" x14ac:dyDescent="0.25">
      <c r="A36" s="140" t="s">
        <v>33</v>
      </c>
      <c r="B36" s="140"/>
      <c r="C36" s="359" t="s">
        <v>558</v>
      </c>
      <c r="D36" s="484">
        <f t="shared" si="4"/>
        <v>0</v>
      </c>
      <c r="E36" s="489"/>
      <c r="F36" s="489"/>
      <c r="G36" s="489"/>
      <c r="H36" s="489"/>
      <c r="I36" s="489"/>
      <c r="J36" s="489"/>
      <c r="K36" s="489"/>
      <c r="L36" s="489"/>
      <c r="M36" s="489"/>
      <c r="N36" s="489"/>
      <c r="O36" s="489"/>
      <c r="P36" s="489"/>
    </row>
    <row r="37" spans="1:16" x14ac:dyDescent="0.25">
      <c r="A37" s="140" t="s">
        <v>34</v>
      </c>
      <c r="B37" s="140"/>
      <c r="C37" s="359" t="s">
        <v>559</v>
      </c>
      <c r="D37" s="484">
        <f t="shared" si="4"/>
        <v>78710</v>
      </c>
      <c r="E37" s="489"/>
      <c r="F37" s="489"/>
      <c r="G37" s="489">
        <v>17</v>
      </c>
      <c r="H37" s="489"/>
      <c r="I37" s="489"/>
      <c r="J37" s="489"/>
      <c r="K37" s="489"/>
      <c r="L37" s="489"/>
      <c r="M37" s="489"/>
      <c r="N37" s="489"/>
      <c r="O37" s="489"/>
      <c r="P37" s="489">
        <v>78693</v>
      </c>
    </row>
    <row r="38" spans="1:16" s="142" customFormat="1" ht="15" customHeight="1" x14ac:dyDescent="0.3">
      <c r="A38" s="189"/>
      <c r="B38" s="189"/>
      <c r="C38" s="235"/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0"/>
      <c r="P38" s="190"/>
    </row>
    <row r="55" spans="1:5" x14ac:dyDescent="0.25">
      <c r="A55" s="135"/>
      <c r="B55" s="135"/>
      <c r="C55" s="135"/>
      <c r="E55" s="143"/>
    </row>
    <row r="56" spans="1:5" x14ac:dyDescent="0.25">
      <c r="A56" s="135"/>
      <c r="B56" s="135"/>
      <c r="C56" s="135"/>
      <c r="E56" s="143"/>
    </row>
    <row r="57" spans="1:5" x14ac:dyDescent="0.25">
      <c r="A57" s="135"/>
      <c r="B57" s="135"/>
      <c r="C57" s="135"/>
      <c r="E57" s="143"/>
    </row>
    <row r="58" spans="1:5" x14ac:dyDescent="0.25">
      <c r="A58" s="135"/>
      <c r="B58" s="135"/>
      <c r="C58" s="135"/>
      <c r="E58" s="143"/>
    </row>
    <row r="59" spans="1:5" x14ac:dyDescent="0.25">
      <c r="A59" s="135"/>
      <c r="B59" s="135"/>
      <c r="C59" s="135"/>
      <c r="E59" s="143"/>
    </row>
    <row r="60" spans="1:5" x14ac:dyDescent="0.25">
      <c r="A60" s="135"/>
      <c r="B60" s="135"/>
      <c r="C60" s="135"/>
      <c r="E60" s="143"/>
    </row>
    <row r="61" spans="1:5" x14ac:dyDescent="0.25">
      <c r="A61" s="135"/>
      <c r="B61" s="135"/>
      <c r="C61" s="135"/>
      <c r="E61" s="143"/>
    </row>
    <row r="62" spans="1:5" x14ac:dyDescent="0.25">
      <c r="A62" s="135"/>
      <c r="B62" s="135"/>
      <c r="C62" s="135"/>
      <c r="E62" s="143"/>
    </row>
    <row r="63" spans="1:5" x14ac:dyDescent="0.25">
      <c r="A63" s="135"/>
      <c r="B63" s="135"/>
      <c r="C63" s="135"/>
      <c r="E63" s="143"/>
    </row>
    <row r="64" spans="1:5" x14ac:dyDescent="0.25">
      <c r="A64" s="135"/>
      <c r="B64" s="135"/>
      <c r="C64" s="135"/>
      <c r="E64" s="143"/>
    </row>
    <row r="65" spans="1:5" x14ac:dyDescent="0.25">
      <c r="A65" s="135"/>
      <c r="B65" s="135"/>
      <c r="C65" s="135"/>
      <c r="E65" s="143"/>
    </row>
    <row r="66" spans="1:5" x14ac:dyDescent="0.25">
      <c r="A66" s="135"/>
      <c r="B66" s="135"/>
      <c r="C66" s="135"/>
      <c r="E66" s="143"/>
    </row>
    <row r="67" spans="1:5" x14ac:dyDescent="0.25">
      <c r="A67" s="135"/>
      <c r="B67" s="135"/>
      <c r="C67" s="135"/>
      <c r="E67" s="143"/>
    </row>
    <row r="68" spans="1:5" x14ac:dyDescent="0.25">
      <c r="A68" s="135"/>
      <c r="B68" s="135"/>
      <c r="C68" s="135"/>
      <c r="E68" s="143"/>
    </row>
    <row r="69" spans="1:5" x14ac:dyDescent="0.25">
      <c r="A69" s="135"/>
      <c r="B69" s="135"/>
      <c r="C69" s="135"/>
      <c r="E69" s="143"/>
    </row>
    <row r="70" spans="1:5" x14ac:dyDescent="0.25">
      <c r="A70" s="135"/>
      <c r="B70" s="135"/>
      <c r="C70" s="135"/>
      <c r="E70" s="143"/>
    </row>
    <row r="71" spans="1:5" x14ac:dyDescent="0.25">
      <c r="A71" s="135"/>
      <c r="B71" s="135"/>
      <c r="C71" s="135"/>
      <c r="E71" s="143"/>
    </row>
    <row r="73" spans="1:5" x14ac:dyDescent="0.25">
      <c r="A73" s="135"/>
      <c r="B73" s="135"/>
      <c r="C73" s="135"/>
      <c r="E73" s="143"/>
    </row>
  </sheetData>
  <mergeCells count="5">
    <mergeCell ref="A4:A5"/>
    <mergeCell ref="C4:C5"/>
    <mergeCell ref="A2:O2"/>
    <mergeCell ref="E4:P4"/>
    <mergeCell ref="A3:P3"/>
  </mergeCells>
  <pageMargins left="0.56000000000000005" right="0" top="0" bottom="0" header="0" footer="0"/>
  <pageSetup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დანართი 1</vt:lpstr>
      <vt:lpstr>დანართი  2</vt:lpstr>
      <vt:lpstr>დანართი 3</vt:lpstr>
      <vt:lpstr>დანართი 4</vt:lpstr>
      <vt:lpstr>დანართი 5</vt:lpstr>
      <vt:lpstr>დანართი 6</vt:lpstr>
      <vt:lpstr>დანართი 7</vt:lpstr>
      <vt:lpstr>დანართი 8</vt:lpstr>
      <vt:lpstr>დანართი 9</vt:lpstr>
      <vt:lpstr>დანართი 10</vt:lpstr>
      <vt:lpstr>'დანართი 10'!Print_Area</vt:lpstr>
      <vt:lpstr>'დანართი 3'!Print_Area</vt:lpstr>
      <vt:lpstr>'დანართი 4'!Print_Area</vt:lpstr>
      <vt:lpstr>'დანართი 6'!Print_Area</vt:lpstr>
      <vt:lpstr>'დანართი 7'!Print_Area</vt:lpstr>
      <vt:lpstr>'დანართი 8'!Print_Area</vt:lpstr>
      <vt:lpstr>'დანართი 9'!Print_Area</vt:lpstr>
      <vt:lpstr>'დანართი  2'!Print_Titles</vt:lpstr>
      <vt:lpstr>'დანართი 1'!Print_Titles</vt:lpstr>
      <vt:lpstr>'დანართი 5'!Print_Titles</vt:lpstr>
      <vt:lpstr>'დანართი 9'!Print_Titles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Kurashvili</dc:creator>
  <cp:lastModifiedBy>Sopho Kvirkelia</cp:lastModifiedBy>
  <cp:lastPrinted>2016-07-26T17:35:57Z</cp:lastPrinted>
  <dcterms:created xsi:type="dcterms:W3CDTF">2013-09-04T13:32:54Z</dcterms:created>
  <dcterms:modified xsi:type="dcterms:W3CDTF">2016-08-10T05:25:28Z</dcterms:modified>
</cp:coreProperties>
</file>